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\OneDrive\Plocha\"/>
    </mc:Choice>
  </mc:AlternateContent>
  <bookViews>
    <workbookView xWindow="0" yWindow="0" windowWidth="0" windowHeight="0"/>
  </bookViews>
  <sheets>
    <sheet name="Rekapitulace stavby" sheetId="1" r:id="rId1"/>
    <sheet name="I.1.1a - Bourací práce" sheetId="2" r:id="rId2"/>
    <sheet name="I.1.1b - Nové práce" sheetId="3" r:id="rId3"/>
    <sheet name="I.1.2.2 - Zdravotně techn..." sheetId="4" r:id="rId4"/>
    <sheet name="I.1.2.4a - Vytápění" sheetId="5" r:id="rId5"/>
    <sheet name="I.1.2.4b - Vzduchotechnika" sheetId="6" r:id="rId6"/>
    <sheet name="I.1.2.5 - Silnoproud" sheetId="7" r:id="rId7"/>
    <sheet name="I.1.2.6.1 - Strukturovaná..." sheetId="8" r:id="rId8"/>
    <sheet name="I.1.2.6.2 - Kamerové systémy" sheetId="9" r:id="rId9"/>
    <sheet name="I.1.2.6.3 - IP Domácí tel..." sheetId="10" r:id="rId10"/>
    <sheet name="I.1.2.6.4 - Aktivní prvky" sheetId="11" r:id="rId11"/>
    <sheet name="I.1.2.6.5 - Access point ..." sheetId="12" r:id="rId12"/>
    <sheet name="I.1.2.6.6 - IP Jednotný čas" sheetId="13" r:id="rId13"/>
    <sheet name="I.1.2.6.7 - Společná tele..." sheetId="14" r:id="rId14"/>
    <sheet name="I.1.2.6.8 - Dorozumívací ..." sheetId="15" r:id="rId15"/>
    <sheet name="I.1.2.6.12 - Elektronická..." sheetId="16" r:id="rId16"/>
    <sheet name="I.1.2.6.14 - Grafická nad..." sheetId="17" r:id="rId17"/>
    <sheet name="I.1.2.7.9 - Elektrická po..." sheetId="18" r:id="rId18"/>
    <sheet name="I.1.2.7.10 - Evakuační ro..." sheetId="19" r:id="rId19"/>
    <sheet name="I.1.2.8 - Měření a regulace" sheetId="20" r:id="rId20"/>
    <sheet name="I.2.1a - Medicinální plyny" sheetId="21" r:id="rId21"/>
    <sheet name="I.4 - Požárně bezpečnostn..." sheetId="22" r:id="rId22"/>
    <sheet name="I.5 - Venkovní úpravy" sheetId="23" r:id="rId23"/>
    <sheet name="II.1.1.a - Bourací práce" sheetId="24" r:id="rId24"/>
    <sheet name="II.1.1.b - Nové práce" sheetId="25" r:id="rId25"/>
    <sheet name="II.1.2.2 - Zdravotně tech..." sheetId="26" r:id="rId26"/>
    <sheet name="II.1.2.4a - Vytápění" sheetId="27" r:id="rId27"/>
    <sheet name="II.1.2.4b - Vzduchotechnika" sheetId="28" r:id="rId28"/>
    <sheet name="II.1.2.5 - Silnoproud" sheetId="29" r:id="rId29"/>
    <sheet name="II.1.2.6.1 - Strukturovan..." sheetId="30" r:id="rId30"/>
    <sheet name="II.1.2.6.2 - Kamerové sys..." sheetId="31" r:id="rId31"/>
    <sheet name="II.1.2.6.3 - IP Domácí te..." sheetId="32" r:id="rId32"/>
    <sheet name="II.1.2.6.4 - Aktivní prvky" sheetId="33" r:id="rId33"/>
    <sheet name="II.1.2.6.5 - Access point..." sheetId="34" r:id="rId34"/>
    <sheet name="II.1.2.6.6 - IP Jednotný čas" sheetId="35" r:id="rId35"/>
    <sheet name="II.1.2.6.7 - Společná tel..." sheetId="36" r:id="rId36"/>
    <sheet name="II.1.2.6.8 - Dorozumívací..." sheetId="37" r:id="rId37"/>
    <sheet name="II.1.2.6.12 - Elektronick..." sheetId="38" r:id="rId38"/>
    <sheet name="II.1.2.6.14 - Grafická na..." sheetId="39" r:id="rId39"/>
    <sheet name="II.1.2.7.9 - Elektrická p..." sheetId="40" r:id="rId40"/>
    <sheet name="II.1.2.7.10 - Evakuační r..." sheetId="41" r:id="rId41"/>
    <sheet name="II.1.2.8 - Měření a regulace" sheetId="42" r:id="rId42"/>
    <sheet name="II.2.2 - Výtahy" sheetId="43" r:id="rId43"/>
    <sheet name="II.4 - Požárně bezpečnost..." sheetId="44" r:id="rId44"/>
    <sheet name="II.VRN - Vedlejší rozpočt..." sheetId="45" r:id="rId45"/>
  </sheets>
  <definedNames>
    <definedName name="_xlnm.Print_Area" localSheetId="0">'Rekapitulace stavby'!$D$4:$AO$76,'Rekapitulace stavby'!$C$82:$AQ$151</definedName>
    <definedName name="_xlnm.Print_Titles" localSheetId="0">'Rekapitulace stavby'!$92:$92</definedName>
    <definedName name="_xlnm._FilterDatabase" localSheetId="1" hidden="1">'I.1.1a - Bourací práce'!$C$143:$K$1194</definedName>
    <definedName name="_xlnm.Print_Area" localSheetId="1">'I.1.1a - Bourací práce'!$C$4:$J$76,'I.1.1a - Bourací práce'!$C$127:$J$1194</definedName>
    <definedName name="_xlnm.Print_Titles" localSheetId="1">'I.1.1a - Bourací práce'!$143:$143</definedName>
    <definedName name="_xlnm._FilterDatabase" localSheetId="2" hidden="1">'I.1.1b - Nové práce'!$C$140:$K$1152</definedName>
    <definedName name="_xlnm.Print_Area" localSheetId="2">'I.1.1b - Nové práce'!$C$4:$J$76,'I.1.1b - Nové práce'!$C$124:$J$1152</definedName>
    <definedName name="_xlnm.Print_Titles" localSheetId="2">'I.1.1b - Nové práce'!$140:$140</definedName>
    <definedName name="_xlnm._FilterDatabase" localSheetId="3" hidden="1">'I.1.2.2 - Zdravotně techn...'!$C$127:$K$241</definedName>
    <definedName name="_xlnm.Print_Area" localSheetId="3">'I.1.2.2 - Zdravotně techn...'!$C$4:$J$76,'I.1.2.2 - Zdravotně techn...'!$C$111:$J$241</definedName>
    <definedName name="_xlnm.Print_Titles" localSheetId="3">'I.1.2.2 - Zdravotně techn...'!$127:$127</definedName>
    <definedName name="_xlnm._FilterDatabase" localSheetId="4" hidden="1">'I.1.2.4a - Vytápění'!$C$124:$K$175</definedName>
    <definedName name="_xlnm.Print_Area" localSheetId="4">'I.1.2.4a - Vytápění'!$C$4:$J$76,'I.1.2.4a - Vytápění'!$C$108:$J$175</definedName>
    <definedName name="_xlnm.Print_Titles" localSheetId="4">'I.1.2.4a - Vytápění'!$124:$124</definedName>
    <definedName name="_xlnm._FilterDatabase" localSheetId="5" hidden="1">'I.1.2.4b - Vzduchotechnika'!$C$136:$K$444</definedName>
    <definedName name="_xlnm.Print_Area" localSheetId="5">'I.1.2.4b - Vzduchotechnika'!$C$4:$J$76,'I.1.2.4b - Vzduchotechnika'!$C$120:$J$444</definedName>
    <definedName name="_xlnm.Print_Titles" localSheetId="5">'I.1.2.4b - Vzduchotechnika'!$136:$136</definedName>
    <definedName name="_xlnm._FilterDatabase" localSheetId="6" hidden="1">'I.1.2.5 - Silnoproud'!$C$124:$K$235</definedName>
    <definedName name="_xlnm.Print_Area" localSheetId="6">'I.1.2.5 - Silnoproud'!$C$4:$J$76,'I.1.2.5 - Silnoproud'!$C$108:$J$235</definedName>
    <definedName name="_xlnm.Print_Titles" localSheetId="6">'I.1.2.5 - Silnoproud'!$124:$124</definedName>
    <definedName name="_xlnm._FilterDatabase" localSheetId="7" hidden="1">'I.1.2.6.1 - Strukturovaná...'!$C$124:$K$192</definedName>
    <definedName name="_xlnm.Print_Area" localSheetId="7">'I.1.2.6.1 - Strukturovaná...'!$C$4:$J$76,'I.1.2.6.1 - Strukturovaná...'!$C$108:$J$192</definedName>
    <definedName name="_xlnm.Print_Titles" localSheetId="7">'I.1.2.6.1 - Strukturovaná...'!$124:$124</definedName>
    <definedName name="_xlnm._FilterDatabase" localSheetId="8" hidden="1">'I.1.2.6.2 - Kamerové systémy'!$C$124:$K$133</definedName>
    <definedName name="_xlnm.Print_Area" localSheetId="8">'I.1.2.6.2 - Kamerové systémy'!$C$4:$J$76,'I.1.2.6.2 - Kamerové systémy'!$C$108:$J$133</definedName>
    <definedName name="_xlnm.Print_Titles" localSheetId="8">'I.1.2.6.2 - Kamerové systémy'!$124:$124</definedName>
    <definedName name="_xlnm._FilterDatabase" localSheetId="9" hidden="1">'I.1.2.6.3 - IP Domácí tel...'!$C$124:$K$133</definedName>
    <definedName name="_xlnm.Print_Area" localSheetId="9">'I.1.2.6.3 - IP Domácí tel...'!$C$4:$J$76,'I.1.2.6.3 - IP Domácí tel...'!$C$108:$J$133</definedName>
    <definedName name="_xlnm.Print_Titles" localSheetId="9">'I.1.2.6.3 - IP Domácí tel...'!$124:$124</definedName>
    <definedName name="_xlnm._FilterDatabase" localSheetId="10" hidden="1">'I.1.2.6.4 - Aktivní prvky'!$C$124:$K$132</definedName>
    <definedName name="_xlnm.Print_Area" localSheetId="10">'I.1.2.6.4 - Aktivní prvky'!$C$4:$J$76,'I.1.2.6.4 - Aktivní prvky'!$C$108:$J$132</definedName>
    <definedName name="_xlnm.Print_Titles" localSheetId="10">'I.1.2.6.4 - Aktivní prvky'!$124:$124</definedName>
    <definedName name="_xlnm._FilterDatabase" localSheetId="11" hidden="1">'I.1.2.6.5 - Access point ...'!$C$124:$K$131</definedName>
    <definedName name="_xlnm.Print_Area" localSheetId="11">'I.1.2.6.5 - Access point ...'!$C$4:$J$76,'I.1.2.6.5 - Access point ...'!$C$108:$J$131</definedName>
    <definedName name="_xlnm.Print_Titles" localSheetId="11">'I.1.2.6.5 - Access point ...'!$124:$124</definedName>
    <definedName name="_xlnm._FilterDatabase" localSheetId="12" hidden="1">'I.1.2.6.6 - IP Jednotný čas'!$C$124:$K$140</definedName>
    <definedName name="_xlnm.Print_Area" localSheetId="12">'I.1.2.6.6 - IP Jednotný čas'!$C$4:$J$76,'I.1.2.6.6 - IP Jednotný čas'!$C$108:$J$140</definedName>
    <definedName name="_xlnm.Print_Titles" localSheetId="12">'I.1.2.6.6 - IP Jednotný čas'!$124:$124</definedName>
    <definedName name="_xlnm._FilterDatabase" localSheetId="13" hidden="1">'I.1.2.6.7 - Společná tele...'!$C$124:$K$158</definedName>
    <definedName name="_xlnm.Print_Area" localSheetId="13">'I.1.2.6.7 - Společná tele...'!$C$4:$J$76,'I.1.2.6.7 - Společná tele...'!$C$108:$J$158</definedName>
    <definedName name="_xlnm.Print_Titles" localSheetId="13">'I.1.2.6.7 - Společná tele...'!$124:$124</definedName>
    <definedName name="_xlnm._FilterDatabase" localSheetId="14" hidden="1">'I.1.2.6.8 - Dorozumívací ...'!$C$124:$K$185</definedName>
    <definedName name="_xlnm.Print_Area" localSheetId="14">'I.1.2.6.8 - Dorozumívací ...'!$C$4:$J$76,'I.1.2.6.8 - Dorozumívací ...'!$C$108:$J$185</definedName>
    <definedName name="_xlnm.Print_Titles" localSheetId="14">'I.1.2.6.8 - Dorozumívací ...'!$124:$124</definedName>
    <definedName name="_xlnm._FilterDatabase" localSheetId="15" hidden="1">'I.1.2.6.12 - Elektronická...'!$C$124:$K$160</definedName>
    <definedName name="_xlnm.Print_Area" localSheetId="15">'I.1.2.6.12 - Elektronická...'!$C$4:$J$76,'I.1.2.6.12 - Elektronická...'!$C$108:$J$160</definedName>
    <definedName name="_xlnm.Print_Titles" localSheetId="15">'I.1.2.6.12 - Elektronická...'!$124:$124</definedName>
    <definedName name="_xlnm._FilterDatabase" localSheetId="16" hidden="1">'I.1.2.6.14 - Grafická nad...'!$C$124:$K$134</definedName>
    <definedName name="_xlnm.Print_Area" localSheetId="16">'I.1.2.6.14 - Grafická nad...'!$C$4:$J$76,'I.1.2.6.14 - Grafická nad...'!$C$108:$J$134</definedName>
    <definedName name="_xlnm.Print_Titles" localSheetId="16">'I.1.2.6.14 - Grafická nad...'!$124:$124</definedName>
    <definedName name="_xlnm._FilterDatabase" localSheetId="17" hidden="1">'I.1.2.7.9 - Elektrická po...'!$C$124:$K$192</definedName>
    <definedName name="_xlnm.Print_Area" localSheetId="17">'I.1.2.7.9 - Elektrická po...'!$C$4:$J$76,'I.1.2.7.9 - Elektrická po...'!$C$108:$J$192</definedName>
    <definedName name="_xlnm.Print_Titles" localSheetId="17">'I.1.2.7.9 - Elektrická po...'!$124:$124</definedName>
    <definedName name="_xlnm._FilterDatabase" localSheetId="18" hidden="1">'I.1.2.7.10 - Evakuační ro...'!$C$124:$K$155</definedName>
    <definedName name="_xlnm.Print_Area" localSheetId="18">'I.1.2.7.10 - Evakuační ro...'!$C$4:$J$76,'I.1.2.7.10 - Evakuační ro...'!$C$108:$J$155</definedName>
    <definedName name="_xlnm.Print_Titles" localSheetId="18">'I.1.2.7.10 - Evakuační ro...'!$124:$124</definedName>
    <definedName name="_xlnm._FilterDatabase" localSheetId="19" hidden="1">'I.1.2.8 - Měření a regulace'!$C$129:$K$185</definedName>
    <definedName name="_xlnm.Print_Area" localSheetId="19">'I.1.2.8 - Měření a regulace'!$C$4:$J$76,'I.1.2.8 - Měření a regulace'!$C$113:$J$185</definedName>
    <definedName name="_xlnm.Print_Titles" localSheetId="19">'I.1.2.8 - Měření a regulace'!$129:$129</definedName>
    <definedName name="_xlnm._FilterDatabase" localSheetId="20" hidden="1">'I.2.1a - Medicinální plyny'!$C$127:$K$164</definedName>
    <definedName name="_xlnm.Print_Area" localSheetId="20">'I.2.1a - Medicinální plyny'!$C$4:$J$76,'I.2.1a - Medicinální plyny'!$C$111:$J$164</definedName>
    <definedName name="_xlnm.Print_Titles" localSheetId="20">'I.2.1a - Medicinální plyny'!$127:$127</definedName>
    <definedName name="_xlnm._FilterDatabase" localSheetId="21" hidden="1">'I.4 - Požárně bezpečnostn...'!$C$121:$K$129</definedName>
    <definedName name="_xlnm.Print_Area" localSheetId="21">'I.4 - Požárně bezpečnostn...'!$C$4:$J$76,'I.4 - Požárně bezpečnostn...'!$C$107:$J$129</definedName>
    <definedName name="_xlnm.Print_Titles" localSheetId="21">'I.4 - Požárně bezpečnostn...'!$121:$121</definedName>
    <definedName name="_xlnm._FilterDatabase" localSheetId="22" hidden="1">'I.5 - Venkovní úpravy'!$C$131:$K$250</definedName>
    <definedName name="_xlnm.Print_Area" localSheetId="22">'I.5 - Venkovní úpravy'!$C$4:$J$76,'I.5 - Venkovní úpravy'!$C$117:$J$250</definedName>
    <definedName name="_xlnm.Print_Titles" localSheetId="22">'I.5 - Venkovní úpravy'!$131:$131</definedName>
    <definedName name="_xlnm._FilterDatabase" localSheetId="23" hidden="1">'II.1.1.a - Bourací práce'!$C$139:$K$218</definedName>
    <definedName name="_xlnm.Print_Area" localSheetId="23">'II.1.1.a - Bourací práce'!$C$4:$J$76,'II.1.1.a - Bourací práce'!$C$123:$J$218</definedName>
    <definedName name="_xlnm.Print_Titles" localSheetId="23">'II.1.1.a - Bourací práce'!$139:$139</definedName>
    <definedName name="_xlnm._FilterDatabase" localSheetId="24" hidden="1">'II.1.1.b - Nové práce'!$C$137:$K$420</definedName>
    <definedName name="_xlnm.Print_Area" localSheetId="24">'II.1.1.b - Nové práce'!$C$4:$J$76,'II.1.1.b - Nové práce'!$C$121:$J$420</definedName>
    <definedName name="_xlnm.Print_Titles" localSheetId="24">'II.1.1.b - Nové práce'!$137:$137</definedName>
    <definedName name="_xlnm._FilterDatabase" localSheetId="25" hidden="1">'II.1.2.2 - Zdravotně tech...'!$C$127:$K$202</definedName>
    <definedName name="_xlnm.Print_Area" localSheetId="25">'II.1.2.2 - Zdravotně tech...'!$C$4:$J$76,'II.1.2.2 - Zdravotně tech...'!$C$111:$J$202</definedName>
    <definedName name="_xlnm.Print_Titles" localSheetId="25">'II.1.2.2 - Zdravotně tech...'!$127:$127</definedName>
    <definedName name="_xlnm._FilterDatabase" localSheetId="26" hidden="1">'II.1.2.4a - Vytápění'!$C$124:$K$171</definedName>
    <definedName name="_xlnm.Print_Area" localSheetId="26">'II.1.2.4a - Vytápění'!$C$4:$J$76,'II.1.2.4a - Vytápění'!$C$108:$J$171</definedName>
    <definedName name="_xlnm.Print_Titles" localSheetId="26">'II.1.2.4a - Vytápění'!$124:$124</definedName>
    <definedName name="_xlnm._FilterDatabase" localSheetId="27" hidden="1">'II.1.2.4b - Vzduchotechnika'!$C$137:$K$400</definedName>
    <definedName name="_xlnm.Print_Area" localSheetId="27">'II.1.2.4b - Vzduchotechnika'!$C$4:$J$76,'II.1.2.4b - Vzduchotechnika'!$C$121:$J$400</definedName>
    <definedName name="_xlnm.Print_Titles" localSheetId="27">'II.1.2.4b - Vzduchotechnika'!$137:$137</definedName>
    <definedName name="_xlnm._FilterDatabase" localSheetId="28" hidden="1">'II.1.2.5 - Silnoproud'!$C$124:$K$194</definedName>
    <definedName name="_xlnm.Print_Area" localSheetId="28">'II.1.2.5 - Silnoproud'!$C$4:$J$76,'II.1.2.5 - Silnoproud'!$C$108:$J$194</definedName>
    <definedName name="_xlnm.Print_Titles" localSheetId="28">'II.1.2.5 - Silnoproud'!$124:$124</definedName>
    <definedName name="_xlnm._FilterDatabase" localSheetId="29" hidden="1">'II.1.2.6.1 - Strukturovan...'!$C$124:$K$245</definedName>
    <definedName name="_xlnm.Print_Area" localSheetId="29">'II.1.2.6.1 - Strukturovan...'!$C$4:$J$76,'II.1.2.6.1 - Strukturovan...'!$C$108:$J$245</definedName>
    <definedName name="_xlnm.Print_Titles" localSheetId="29">'II.1.2.6.1 - Strukturovan...'!$124:$124</definedName>
    <definedName name="_xlnm._FilterDatabase" localSheetId="30" hidden="1">'II.1.2.6.2 - Kamerové sys...'!$C$124:$K$132</definedName>
    <definedName name="_xlnm.Print_Area" localSheetId="30">'II.1.2.6.2 - Kamerové sys...'!$C$4:$J$76,'II.1.2.6.2 - Kamerové sys...'!$C$108:$J$132</definedName>
    <definedName name="_xlnm.Print_Titles" localSheetId="30">'II.1.2.6.2 - Kamerové sys...'!$124:$124</definedName>
    <definedName name="_xlnm._FilterDatabase" localSheetId="31" hidden="1">'II.1.2.6.3 - IP Domácí te...'!$C$124:$K$133</definedName>
    <definedName name="_xlnm.Print_Area" localSheetId="31">'II.1.2.6.3 - IP Domácí te...'!$C$4:$J$76,'II.1.2.6.3 - IP Domácí te...'!$C$108:$J$133</definedName>
    <definedName name="_xlnm.Print_Titles" localSheetId="31">'II.1.2.6.3 - IP Domácí te...'!$124:$124</definedName>
    <definedName name="_xlnm._FilterDatabase" localSheetId="32" hidden="1">'II.1.2.6.4 - Aktivní prvky'!$C$124:$K$131</definedName>
    <definedName name="_xlnm.Print_Area" localSheetId="32">'II.1.2.6.4 - Aktivní prvky'!$C$4:$J$76,'II.1.2.6.4 - Aktivní prvky'!$C$108:$J$131</definedName>
    <definedName name="_xlnm.Print_Titles" localSheetId="32">'II.1.2.6.4 - Aktivní prvky'!$124:$124</definedName>
    <definedName name="_xlnm._FilterDatabase" localSheetId="33" hidden="1">'II.1.2.6.5 - Access point...'!$C$124:$K$131</definedName>
    <definedName name="_xlnm.Print_Area" localSheetId="33">'II.1.2.6.5 - Access point...'!$C$4:$J$76,'II.1.2.6.5 - Access point...'!$C$108:$J$131</definedName>
    <definedName name="_xlnm.Print_Titles" localSheetId="33">'II.1.2.6.5 - Access point...'!$124:$124</definedName>
    <definedName name="_xlnm._FilterDatabase" localSheetId="34" hidden="1">'II.1.2.6.6 - IP Jednotný čas'!$C$124:$K$134</definedName>
    <definedName name="_xlnm.Print_Area" localSheetId="34">'II.1.2.6.6 - IP Jednotný čas'!$C$4:$J$76,'II.1.2.6.6 - IP Jednotný čas'!$C$108:$J$134</definedName>
    <definedName name="_xlnm.Print_Titles" localSheetId="34">'II.1.2.6.6 - IP Jednotný čas'!$124:$124</definedName>
    <definedName name="_xlnm._FilterDatabase" localSheetId="35" hidden="1">'II.1.2.6.7 - Společná tel...'!$C$124:$K$155</definedName>
    <definedName name="_xlnm.Print_Area" localSheetId="35">'II.1.2.6.7 - Společná tel...'!$C$4:$J$76,'II.1.2.6.7 - Společná tel...'!$C$108:$J$155</definedName>
    <definedName name="_xlnm.Print_Titles" localSheetId="35">'II.1.2.6.7 - Společná tel...'!$124:$124</definedName>
    <definedName name="_xlnm._FilterDatabase" localSheetId="36" hidden="1">'II.1.2.6.8 - Dorozumívací...'!$C$124:$K$150</definedName>
    <definedName name="_xlnm.Print_Area" localSheetId="36">'II.1.2.6.8 - Dorozumívací...'!$C$4:$J$76,'II.1.2.6.8 - Dorozumívací...'!$C$108:$J$150</definedName>
    <definedName name="_xlnm.Print_Titles" localSheetId="36">'II.1.2.6.8 - Dorozumívací...'!$124:$124</definedName>
    <definedName name="_xlnm._FilterDatabase" localSheetId="37" hidden="1">'II.1.2.6.12 - Elektronick...'!$C$124:$K$157</definedName>
    <definedName name="_xlnm.Print_Area" localSheetId="37">'II.1.2.6.12 - Elektronick...'!$C$4:$J$76,'II.1.2.6.12 - Elektronick...'!$C$108:$J$157</definedName>
    <definedName name="_xlnm.Print_Titles" localSheetId="37">'II.1.2.6.12 - Elektronick...'!$124:$124</definedName>
    <definedName name="_xlnm._FilterDatabase" localSheetId="38" hidden="1">'II.1.2.6.14 - Grafická na...'!$C$124:$K$134</definedName>
    <definedName name="_xlnm.Print_Area" localSheetId="38">'II.1.2.6.14 - Grafická na...'!$C$4:$J$76,'II.1.2.6.14 - Grafická na...'!$C$108:$J$134</definedName>
    <definedName name="_xlnm.Print_Titles" localSheetId="38">'II.1.2.6.14 - Grafická na...'!$124:$124</definedName>
    <definedName name="_xlnm._FilterDatabase" localSheetId="39" hidden="1">'II.1.2.7.9 - Elektrická p...'!$C$124:$K$182</definedName>
    <definedName name="_xlnm.Print_Area" localSheetId="39">'II.1.2.7.9 - Elektrická p...'!$C$4:$J$76,'II.1.2.7.9 - Elektrická p...'!$C$108:$J$182</definedName>
    <definedName name="_xlnm.Print_Titles" localSheetId="39">'II.1.2.7.9 - Elektrická p...'!$124:$124</definedName>
    <definedName name="_xlnm._FilterDatabase" localSheetId="40" hidden="1">'II.1.2.7.10 - Evakuační r...'!$C$124:$K$165</definedName>
    <definedName name="_xlnm.Print_Area" localSheetId="40">'II.1.2.7.10 - Evakuační r...'!$C$4:$J$76,'II.1.2.7.10 - Evakuační r...'!$C$108:$J$165</definedName>
    <definedName name="_xlnm.Print_Titles" localSheetId="40">'II.1.2.7.10 - Evakuační r...'!$124:$124</definedName>
    <definedName name="_xlnm._FilterDatabase" localSheetId="41" hidden="1">'II.1.2.8 - Měření a regulace'!$C$129:$K$179</definedName>
    <definedName name="_xlnm.Print_Area" localSheetId="41">'II.1.2.8 - Měření a regulace'!$C$4:$J$76,'II.1.2.8 - Měření a regulace'!$C$113:$J$179</definedName>
    <definedName name="_xlnm.Print_Titles" localSheetId="41">'II.1.2.8 - Měření a regulace'!$129:$129</definedName>
    <definedName name="_xlnm._FilterDatabase" localSheetId="42" hidden="1">'II.2.2 - Výtahy'!$C$125:$K$131</definedName>
    <definedName name="_xlnm.Print_Area" localSheetId="42">'II.2.2 - Výtahy'!$C$4:$J$76,'II.2.2 - Výtahy'!$C$109:$J$131</definedName>
    <definedName name="_xlnm.Print_Titles" localSheetId="42">'II.2.2 - Výtahy'!$125:$125</definedName>
    <definedName name="_xlnm._FilterDatabase" localSheetId="43" hidden="1">'II.4 - Požárně bezpečnost...'!$C$121:$K$129</definedName>
    <definedName name="_xlnm.Print_Area" localSheetId="43">'II.4 - Požárně bezpečnost...'!$C$4:$J$76,'II.4 - Požárně bezpečnost...'!$C$107:$J$129</definedName>
    <definedName name="_xlnm.Print_Titles" localSheetId="43">'II.4 - Požárně bezpečnost...'!$121:$121</definedName>
    <definedName name="_xlnm._FilterDatabase" localSheetId="44" hidden="1">'II.VRN - Vedlejší rozpočt...'!$C$124:$K$139</definedName>
    <definedName name="_xlnm.Print_Area" localSheetId="44">'II.VRN - Vedlejší rozpočt...'!$C$4:$J$76,'II.VRN - Vedlejší rozpočt...'!$C$110:$J$139</definedName>
    <definedName name="_xlnm.Print_Titles" localSheetId="44">'II.VRN - Vedlejší rozpočt...'!$124:$124</definedName>
  </definedNames>
  <calcPr/>
</workbook>
</file>

<file path=xl/calcChain.xml><?xml version="1.0" encoding="utf-8"?>
<calcChain xmlns="http://schemas.openxmlformats.org/spreadsheetml/2006/main">
  <c i="45" l="1" r="J39"/>
  <c r="J38"/>
  <c i="1" r="AY150"/>
  <c i="45" r="J37"/>
  <c i="1" r="AX150"/>
  <c i="45"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113"/>
  <c i="44" r="J39"/>
  <c r="J38"/>
  <c i="1" r="AY149"/>
  <c i="44" r="J37"/>
  <c i="1" r="AX149"/>
  <c i="44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43" r="J41"/>
  <c r="J40"/>
  <c i="1" r="AY148"/>
  <c i="43" r="J39"/>
  <c i="1" r="AX148"/>
  <c i="4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42" r="J41"/>
  <c r="J40"/>
  <c i="1" r="AY146"/>
  <c i="42" r="J39"/>
  <c i="1" r="AX146"/>
  <c i="42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127"/>
  <c r="J27"/>
  <c r="J25"/>
  <c r="E25"/>
  <c r="J95"/>
  <c r="J24"/>
  <c r="J22"/>
  <c r="E22"/>
  <c r="F127"/>
  <c r="J21"/>
  <c r="J19"/>
  <c r="E19"/>
  <c r="F126"/>
  <c r="J18"/>
  <c r="J16"/>
  <c r="J93"/>
  <c r="E7"/>
  <c r="E116"/>
  <c i="41" r="J41"/>
  <c r="J40"/>
  <c i="1" r="AY145"/>
  <c i="41" r="J39"/>
  <c i="1" r="AX145"/>
  <c i="41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85"/>
  <c i="40" r="J41"/>
  <c r="J40"/>
  <c i="1" r="AY144"/>
  <c i="40" r="J39"/>
  <c i="1" r="AX144"/>
  <c i="40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39" r="J41"/>
  <c r="J40"/>
  <c i="1" r="AY142"/>
  <c i="39" r="J39"/>
  <c i="1" r="AX142"/>
  <c i="39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38" r="J41"/>
  <c r="J40"/>
  <c i="1" r="AY141"/>
  <c i="38" r="J39"/>
  <c i="1" r="AX141"/>
  <c i="38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85"/>
  <c i="37" r="J41"/>
  <c r="J40"/>
  <c i="1" r="AY140"/>
  <c i="37" r="J39"/>
  <c i="1" r="AX140"/>
  <c i="3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36" r="J41"/>
  <c r="J40"/>
  <c i="1" r="AY139"/>
  <c i="36" r="J39"/>
  <c i="1" r="AX139"/>
  <c i="3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35" r="J41"/>
  <c r="J40"/>
  <c i="1" r="AY138"/>
  <c i="35" r="J39"/>
  <c i="1" r="AX138"/>
  <c i="35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34" r="J41"/>
  <c r="J40"/>
  <c i="1" r="AY137"/>
  <c i="34" r="J39"/>
  <c i="1" r="AX137"/>
  <c i="3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33" r="P126"/>
  <c r="P125"/>
  <c i="1" r="AU136"/>
  <c i="33" r="J41"/>
  <c r="J40"/>
  <c i="1" r="AY136"/>
  <c i="33" r="J39"/>
  <c i="1" r="AX136"/>
  <c i="3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85"/>
  <c i="32" r="J41"/>
  <c r="J40"/>
  <c i="1" r="AY135"/>
  <c i="32" r="J39"/>
  <c i="1" r="AX135"/>
  <c i="3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31" r="J41"/>
  <c r="J40"/>
  <c i="1" r="AY134"/>
  <c i="31" r="J39"/>
  <c i="1" r="AX134"/>
  <c i="3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30" r="J41"/>
  <c r="J40"/>
  <c i="1" r="AY133"/>
  <c i="30" r="J39"/>
  <c i="1" r="AX133"/>
  <c i="30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29" r="J41"/>
  <c r="J40"/>
  <c i="1" r="AY131"/>
  <c i="29" r="J39"/>
  <c i="1" r="AX131"/>
  <c i="29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28" r="J41"/>
  <c r="J40"/>
  <c i="1" r="AY130"/>
  <c i="28" r="J39"/>
  <c i="1" r="AX130"/>
  <c i="28"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96"/>
  <c r="J21"/>
  <c r="J16"/>
  <c r="J93"/>
  <c r="E7"/>
  <c r="E124"/>
  <c i="27" r="J41"/>
  <c r="J40"/>
  <c i="1" r="AY129"/>
  <c i="27" r="J39"/>
  <c i="1" r="AX129"/>
  <c i="27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85"/>
  <c i="26" r="J41"/>
  <c r="J40"/>
  <c i="1" r="AY128"/>
  <c i="26" r="J39"/>
  <c i="1" r="AX128"/>
  <c i="26"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96"/>
  <c r="J27"/>
  <c r="J25"/>
  <c r="E25"/>
  <c r="J124"/>
  <c r="J24"/>
  <c r="J22"/>
  <c r="E22"/>
  <c r="F96"/>
  <c r="J21"/>
  <c r="J19"/>
  <c r="E19"/>
  <c r="F95"/>
  <c r="J18"/>
  <c r="J16"/>
  <c r="J122"/>
  <c r="E7"/>
  <c r="E114"/>
  <c i="25" r="J41"/>
  <c r="J40"/>
  <c i="1" r="AY126"/>
  <c i="25" r="J39"/>
  <c i="1" r="AX126"/>
  <c i="25"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T232"/>
  <c r="R233"/>
  <c r="R232"/>
  <c r="P233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0"/>
  <c r="BH200"/>
  <c r="BG200"/>
  <c r="BF200"/>
  <c r="T200"/>
  <c r="R200"/>
  <c r="P200"/>
  <c r="BI185"/>
  <c r="BH185"/>
  <c r="BG185"/>
  <c r="BF185"/>
  <c r="T185"/>
  <c r="R185"/>
  <c r="P185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96"/>
  <c r="J21"/>
  <c r="J16"/>
  <c r="J132"/>
  <c r="E7"/>
  <c r="E124"/>
  <c i="24" r="J41"/>
  <c r="J40"/>
  <c i="1" r="AY125"/>
  <c i="24" r="J39"/>
  <c i="1" r="AX125"/>
  <c i="24"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5"/>
  <c r="BH185"/>
  <c r="BG185"/>
  <c r="BF185"/>
  <c r="T185"/>
  <c r="T184"/>
  <c r="R185"/>
  <c r="R184"/>
  <c r="P185"/>
  <c r="P184"/>
  <c r="BI183"/>
  <c r="BH183"/>
  <c r="BG183"/>
  <c r="BF183"/>
  <c r="T183"/>
  <c r="T182"/>
  <c r="R183"/>
  <c r="R182"/>
  <c r="P183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J136"/>
  <c r="F136"/>
  <c r="F134"/>
  <c r="E132"/>
  <c r="J95"/>
  <c r="F95"/>
  <c r="F93"/>
  <c r="E91"/>
  <c r="J28"/>
  <c r="E28"/>
  <c r="J137"/>
  <c r="J27"/>
  <c r="J22"/>
  <c r="E22"/>
  <c r="F96"/>
  <c r="J21"/>
  <c r="J16"/>
  <c r="J134"/>
  <c r="E7"/>
  <c r="E126"/>
  <c i="23" r="J39"/>
  <c r="J38"/>
  <c i="1" r="AY122"/>
  <c i="23" r="J37"/>
  <c i="1" r="AX122"/>
  <c i="23"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94"/>
  <c r="J25"/>
  <c r="J20"/>
  <c r="E20"/>
  <c r="F129"/>
  <c r="J19"/>
  <c r="J14"/>
  <c r="J126"/>
  <c r="E7"/>
  <c r="E85"/>
  <c i="22" r="J39"/>
  <c r="J38"/>
  <c i="1" r="AY121"/>
  <c i="22" r="J37"/>
  <c i="1" r="AX121"/>
  <c i="2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91"/>
  <c r="E7"/>
  <c r="E85"/>
  <c i="21" r="J41"/>
  <c r="J40"/>
  <c i="1" r="AY120"/>
  <c i="21" r="J39"/>
  <c i="1" r="AX120"/>
  <c i="21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125"/>
  <c r="J27"/>
  <c r="J25"/>
  <c r="E25"/>
  <c r="J95"/>
  <c r="J24"/>
  <c r="J22"/>
  <c r="E22"/>
  <c r="F96"/>
  <c r="J21"/>
  <c r="J19"/>
  <c r="E19"/>
  <c r="F124"/>
  <c r="J18"/>
  <c r="J16"/>
  <c r="J122"/>
  <c r="E7"/>
  <c r="E85"/>
  <c i="20" r="J41"/>
  <c r="J40"/>
  <c i="1" r="AY118"/>
  <c i="20" r="J39"/>
  <c i="1" r="AX118"/>
  <c i="20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127"/>
  <c r="J27"/>
  <c r="J25"/>
  <c r="E25"/>
  <c r="J126"/>
  <c r="J24"/>
  <c r="J22"/>
  <c r="E22"/>
  <c r="F127"/>
  <c r="J21"/>
  <c r="J19"/>
  <c r="E19"/>
  <c r="F126"/>
  <c r="J18"/>
  <c r="J16"/>
  <c r="J93"/>
  <c r="E7"/>
  <c r="E85"/>
  <c i="19" r="J41"/>
  <c r="J40"/>
  <c i="1" r="AY117"/>
  <c i="19" r="J39"/>
  <c i="1" r="AX117"/>
  <c i="19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18" r="J41"/>
  <c r="J40"/>
  <c i="1" r="AY116"/>
  <c i="18" r="J39"/>
  <c i="1" r="AX116"/>
  <c i="1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111"/>
  <c i="17" r="J41"/>
  <c r="J40"/>
  <c i="1" r="AY114"/>
  <c i="17" r="J39"/>
  <c i="1" r="AX114"/>
  <c i="17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16" r="J41"/>
  <c r="J40"/>
  <c i="1" r="AY113"/>
  <c i="16" r="J39"/>
  <c i="1" r="AX113"/>
  <c i="16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15" r="J41"/>
  <c r="J40"/>
  <c i="1" r="AY112"/>
  <c i="15" r="J39"/>
  <c i="1" r="AX112"/>
  <c i="15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4" r="J41"/>
  <c r="J40"/>
  <c i="1" r="AY111"/>
  <c i="14" r="J39"/>
  <c i="1" r="AX111"/>
  <c i="14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13" r="J41"/>
  <c r="J40"/>
  <c i="1" r="AY110"/>
  <c i="13" r="J39"/>
  <c i="1" r="AX110"/>
  <c i="13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12" r="J41"/>
  <c r="J40"/>
  <c i="1" r="AY109"/>
  <c i="12" r="J39"/>
  <c i="1" r="AX109"/>
  <c i="12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11" r="J41"/>
  <c r="J40"/>
  <c i="1" r="AY108"/>
  <c i="11" r="J39"/>
  <c i="1" r="AX108"/>
  <c i="1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10" r="J41"/>
  <c r="J40"/>
  <c i="1" r="AY107"/>
  <c i="10" r="J39"/>
  <c i="1" r="AX107"/>
  <c i="10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9" r="J41"/>
  <c r="J40"/>
  <c i="1" r="AY106"/>
  <c i="9" r="J39"/>
  <c i="1" r="AX106"/>
  <c i="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85"/>
  <c i="8" r="J41"/>
  <c r="J40"/>
  <c i="1" r="AY105"/>
  <c i="8" r="J39"/>
  <c i="1" r="AX105"/>
  <c i="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7" r="J41"/>
  <c r="J40"/>
  <c i="1" r="AY103"/>
  <c i="7" r="J39"/>
  <c i="1" r="AX103"/>
  <c i="7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6" r="J41"/>
  <c r="J40"/>
  <c i="1" r="AY102"/>
  <c i="6" r="J39"/>
  <c i="1" r="AX102"/>
  <c i="6"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96"/>
  <c r="J27"/>
  <c r="J22"/>
  <c r="E22"/>
  <c r="F134"/>
  <c r="J21"/>
  <c r="J16"/>
  <c r="J93"/>
  <c r="E7"/>
  <c r="E123"/>
  <c i="5" r="J41"/>
  <c r="J40"/>
  <c i="1" r="AY101"/>
  <c i="5" r="J39"/>
  <c i="1" r="AX101"/>
  <c i="5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4" r="J41"/>
  <c r="J40"/>
  <c i="1" r="AY100"/>
  <c i="4" r="J39"/>
  <c i="1" r="AX100"/>
  <c i="4"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96"/>
  <c r="J27"/>
  <c r="J25"/>
  <c r="E25"/>
  <c r="J124"/>
  <c r="J24"/>
  <c r="J22"/>
  <c r="E22"/>
  <c r="F125"/>
  <c r="J21"/>
  <c r="J19"/>
  <c r="E19"/>
  <c r="F124"/>
  <c r="J18"/>
  <c r="J16"/>
  <c r="J122"/>
  <c r="E7"/>
  <c r="E85"/>
  <c i="3" r="J828"/>
  <c r="J41"/>
  <c r="J40"/>
  <c i="1" r="AY98"/>
  <c i="3" r="J39"/>
  <c i="1" r="AX98"/>
  <c i="3"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2"/>
  <c r="BH1122"/>
  <c r="BG1122"/>
  <c r="BF1122"/>
  <c r="T1122"/>
  <c r="R1122"/>
  <c r="P1122"/>
  <c r="BI1121"/>
  <c r="BH1121"/>
  <c r="BG1121"/>
  <c r="BF1121"/>
  <c r="T1121"/>
  <c r="R1121"/>
  <c r="P1121"/>
  <c r="BI1120"/>
  <c r="BH1120"/>
  <c r="BG1120"/>
  <c r="BF1120"/>
  <c r="T1120"/>
  <c r="R1120"/>
  <c r="P1120"/>
  <c r="BI1119"/>
  <c r="BH1119"/>
  <c r="BG1119"/>
  <c r="BF1119"/>
  <c r="T1119"/>
  <c r="R1119"/>
  <c r="P1119"/>
  <c r="BI1118"/>
  <c r="BH1118"/>
  <c r="BG1118"/>
  <c r="BF1118"/>
  <c r="T1118"/>
  <c r="R1118"/>
  <c r="P1118"/>
  <c r="BI1117"/>
  <c r="BH1117"/>
  <c r="BG1117"/>
  <c r="BF1117"/>
  <c r="T1117"/>
  <c r="R1117"/>
  <c r="P1117"/>
  <c r="BI1116"/>
  <c r="BH1116"/>
  <c r="BG1116"/>
  <c r="BF1116"/>
  <c r="T1116"/>
  <c r="R1116"/>
  <c r="P1116"/>
  <c r="BI1115"/>
  <c r="BH1115"/>
  <c r="BG1115"/>
  <c r="BF1115"/>
  <c r="T1115"/>
  <c r="R1115"/>
  <c r="P1115"/>
  <c r="BI1114"/>
  <c r="BH1114"/>
  <c r="BG1114"/>
  <c r="BF1114"/>
  <c r="T1114"/>
  <c r="R1114"/>
  <c r="P1114"/>
  <c r="BI1113"/>
  <c r="BH1113"/>
  <c r="BG1113"/>
  <c r="BF1113"/>
  <c r="T1113"/>
  <c r="R1113"/>
  <c r="P1113"/>
  <c r="BI1112"/>
  <c r="BH1112"/>
  <c r="BG1112"/>
  <c r="BF1112"/>
  <c r="T1112"/>
  <c r="R1112"/>
  <c r="P1112"/>
  <c r="BI1111"/>
  <c r="BH1111"/>
  <c r="BG1111"/>
  <c r="BF1111"/>
  <c r="T1111"/>
  <c r="R1111"/>
  <c r="P1111"/>
  <c r="BI1110"/>
  <c r="BH1110"/>
  <c r="BG1110"/>
  <c r="BF1110"/>
  <c r="T1110"/>
  <c r="R1110"/>
  <c r="P1110"/>
  <c r="BI1109"/>
  <c r="BH1109"/>
  <c r="BG1109"/>
  <c r="BF1109"/>
  <c r="T1109"/>
  <c r="R1109"/>
  <c r="P1109"/>
  <c r="BI1105"/>
  <c r="BH1105"/>
  <c r="BG1105"/>
  <c r="BF1105"/>
  <c r="T1105"/>
  <c r="R1105"/>
  <c r="P1105"/>
  <c r="BI1104"/>
  <c r="BH1104"/>
  <c r="BG1104"/>
  <c r="BF1104"/>
  <c r="T1104"/>
  <c r="R1104"/>
  <c r="P1104"/>
  <c r="BI1103"/>
  <c r="BH1103"/>
  <c r="BG1103"/>
  <c r="BF1103"/>
  <c r="T1103"/>
  <c r="R1103"/>
  <c r="P1103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9"/>
  <c r="BH989"/>
  <c r="BG989"/>
  <c r="BF989"/>
  <c r="T989"/>
  <c r="R989"/>
  <c r="P989"/>
  <c r="BI987"/>
  <c r="BH987"/>
  <c r="BG987"/>
  <c r="BF987"/>
  <c r="T987"/>
  <c r="R987"/>
  <c r="P987"/>
  <c r="BI986"/>
  <c r="BH986"/>
  <c r="BG986"/>
  <c r="BF986"/>
  <c r="T986"/>
  <c r="R986"/>
  <c r="P986"/>
  <c r="BI984"/>
  <c r="BH984"/>
  <c r="BG984"/>
  <c r="BF984"/>
  <c r="T984"/>
  <c r="R984"/>
  <c r="P984"/>
  <c r="BI983"/>
  <c r="BH983"/>
  <c r="BG983"/>
  <c r="BF983"/>
  <c r="T983"/>
  <c r="R983"/>
  <c r="P983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2"/>
  <c r="BH972"/>
  <c r="BG972"/>
  <c r="BF972"/>
  <c r="T972"/>
  <c r="R972"/>
  <c r="P972"/>
  <c r="BI971"/>
  <c r="BH971"/>
  <c r="BG971"/>
  <c r="BF971"/>
  <c r="T971"/>
  <c r="R971"/>
  <c r="P971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9"/>
  <c r="BH959"/>
  <c r="BG959"/>
  <c r="BF959"/>
  <c r="T959"/>
  <c r="R959"/>
  <c r="P959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2"/>
  <c r="BH952"/>
  <c r="BG952"/>
  <c r="BF952"/>
  <c r="T952"/>
  <c r="R952"/>
  <c r="P952"/>
  <c r="BI951"/>
  <c r="BH951"/>
  <c r="BG951"/>
  <c r="BF951"/>
  <c r="T951"/>
  <c r="R951"/>
  <c r="P951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0"/>
  <c r="BH920"/>
  <c r="BG920"/>
  <c r="BF920"/>
  <c r="T920"/>
  <c r="R920"/>
  <c r="P920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3"/>
  <c r="BH853"/>
  <c r="BG853"/>
  <c r="BF853"/>
  <c r="T853"/>
  <c r="R853"/>
  <c r="P853"/>
  <c r="BI851"/>
  <c r="BH851"/>
  <c r="BG851"/>
  <c r="BF851"/>
  <c r="T851"/>
  <c r="R851"/>
  <c r="P851"/>
  <c r="BI850"/>
  <c r="BH850"/>
  <c r="BG850"/>
  <c r="BF850"/>
  <c r="T850"/>
  <c r="R850"/>
  <c r="P850"/>
  <c r="BI847"/>
  <c r="BH847"/>
  <c r="BG847"/>
  <c r="BF847"/>
  <c r="T847"/>
  <c r="R847"/>
  <c r="P847"/>
  <c r="BI845"/>
  <c r="BH845"/>
  <c r="BG845"/>
  <c r="BF845"/>
  <c r="T845"/>
  <c r="R845"/>
  <c r="P845"/>
  <c r="BI841"/>
  <c r="BH841"/>
  <c r="BG841"/>
  <c r="BF841"/>
  <c r="T841"/>
  <c r="R841"/>
  <c r="P841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T829"/>
  <c r="R830"/>
  <c r="R829"/>
  <c r="P830"/>
  <c r="P829"/>
  <c r="J105"/>
  <c r="BI827"/>
  <c r="BH827"/>
  <c r="BG827"/>
  <c r="BF827"/>
  <c r="T827"/>
  <c r="R827"/>
  <c r="P827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751"/>
  <c r="BH751"/>
  <c r="BG751"/>
  <c r="BF751"/>
  <c r="T751"/>
  <c r="R751"/>
  <c r="P751"/>
  <c r="BI410"/>
  <c r="BH410"/>
  <c r="BG410"/>
  <c r="BF410"/>
  <c r="T410"/>
  <c r="R410"/>
  <c r="P410"/>
  <c r="BI263"/>
  <c r="BH263"/>
  <c r="BG263"/>
  <c r="BF263"/>
  <c r="T263"/>
  <c r="R263"/>
  <c r="P263"/>
  <c r="BI259"/>
  <c r="BH259"/>
  <c r="BG259"/>
  <c r="BF259"/>
  <c r="T259"/>
  <c r="R259"/>
  <c r="P259"/>
  <c r="BI251"/>
  <c r="BH251"/>
  <c r="BG251"/>
  <c r="BF251"/>
  <c r="T251"/>
  <c r="R251"/>
  <c r="P251"/>
  <c r="BI246"/>
  <c r="BH246"/>
  <c r="BG246"/>
  <c r="BF246"/>
  <c r="T246"/>
  <c r="R246"/>
  <c r="P246"/>
  <c r="BI237"/>
  <c r="BH237"/>
  <c r="BG237"/>
  <c r="BF237"/>
  <c r="T237"/>
  <c r="R237"/>
  <c r="P237"/>
  <c r="BI229"/>
  <c r="BH229"/>
  <c r="BG229"/>
  <c r="BF229"/>
  <c r="T229"/>
  <c r="R229"/>
  <c r="P229"/>
  <c r="BI215"/>
  <c r="BH215"/>
  <c r="BG215"/>
  <c r="BF215"/>
  <c r="T215"/>
  <c r="R215"/>
  <c r="P21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J137"/>
  <c r="F137"/>
  <c r="F135"/>
  <c r="E133"/>
  <c r="J95"/>
  <c r="F95"/>
  <c r="F93"/>
  <c r="E91"/>
  <c r="J28"/>
  <c r="E28"/>
  <c r="J138"/>
  <c r="J27"/>
  <c r="J22"/>
  <c r="E22"/>
  <c r="F96"/>
  <c r="J21"/>
  <c r="J16"/>
  <c r="J93"/>
  <c r="E7"/>
  <c r="E85"/>
  <c i="2" r="T848"/>
  <c r="R848"/>
  <c r="P848"/>
  <c r="BK848"/>
  <c r="J848"/>
  <c r="J118"/>
  <c r="J41"/>
  <c r="J40"/>
  <c i="1" r="AY97"/>
  <c i="2" r="J39"/>
  <c i="1" r="AX97"/>
  <c i="2" r="BI1069"/>
  <c r="BH1069"/>
  <c r="BG1069"/>
  <c r="BF1069"/>
  <c r="T1069"/>
  <c r="T1068"/>
  <c r="R1069"/>
  <c r="R1068"/>
  <c r="P1069"/>
  <c r="P1068"/>
  <c r="BI981"/>
  <c r="BH981"/>
  <c r="BG981"/>
  <c r="BF981"/>
  <c r="T981"/>
  <c r="T893"/>
  <c r="R981"/>
  <c r="R893"/>
  <c r="P981"/>
  <c r="P893"/>
  <c r="BI894"/>
  <c r="BH894"/>
  <c r="BG894"/>
  <c r="BF894"/>
  <c r="T894"/>
  <c r="R894"/>
  <c r="P894"/>
  <c r="BI849"/>
  <c r="BH849"/>
  <c r="BG849"/>
  <c r="BF849"/>
  <c r="T849"/>
  <c r="R849"/>
  <c r="P849"/>
  <c r="BI835"/>
  <c r="BH835"/>
  <c r="BG835"/>
  <c r="BF835"/>
  <c r="T835"/>
  <c r="R835"/>
  <c r="R818"/>
  <c r="P835"/>
  <c r="BI819"/>
  <c r="BH819"/>
  <c r="BG819"/>
  <c r="BF819"/>
  <c r="T819"/>
  <c r="R819"/>
  <c r="P819"/>
  <c r="BI817"/>
  <c r="BH817"/>
  <c r="BG817"/>
  <c r="BF817"/>
  <c r="T817"/>
  <c r="T816"/>
  <c r="R817"/>
  <c r="P817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6"/>
  <c r="BH806"/>
  <c r="BG806"/>
  <c r="BF806"/>
  <c r="T806"/>
  <c r="T805"/>
  <c r="R806"/>
  <c r="R805"/>
  <c r="P806"/>
  <c r="P805"/>
  <c r="BI804"/>
  <c r="BH804"/>
  <c r="BG804"/>
  <c r="BF804"/>
  <c r="T804"/>
  <c r="T803"/>
  <c r="R804"/>
  <c r="R803"/>
  <c r="P804"/>
  <c r="P803"/>
  <c r="BI802"/>
  <c r="BH802"/>
  <c r="BG802"/>
  <c r="BF802"/>
  <c r="T802"/>
  <c r="T801"/>
  <c r="R802"/>
  <c r="R801"/>
  <c r="P802"/>
  <c r="P801"/>
  <c r="BI800"/>
  <c r="BH800"/>
  <c r="BG800"/>
  <c r="BF800"/>
  <c r="T800"/>
  <c r="T799"/>
  <c r="R800"/>
  <c r="R799"/>
  <c r="P800"/>
  <c r="P799"/>
  <c r="BI798"/>
  <c r="BH798"/>
  <c r="BG798"/>
  <c r="BF798"/>
  <c r="T798"/>
  <c r="T797"/>
  <c r="R798"/>
  <c r="R797"/>
  <c r="P798"/>
  <c r="P797"/>
  <c r="BI796"/>
  <c r="BH796"/>
  <c r="BG796"/>
  <c r="BF796"/>
  <c r="T796"/>
  <c r="T795"/>
  <c r="R796"/>
  <c r="R795"/>
  <c r="P796"/>
  <c r="P795"/>
  <c r="BI793"/>
  <c r="BH793"/>
  <c r="BG793"/>
  <c r="BF793"/>
  <c r="T793"/>
  <c r="T792"/>
  <c r="R793"/>
  <c r="R792"/>
  <c r="P793"/>
  <c r="P792"/>
  <c r="BI789"/>
  <c r="BH789"/>
  <c r="BG789"/>
  <c r="BF789"/>
  <c r="T789"/>
  <c r="T788"/>
  <c r="R789"/>
  <c r="R788"/>
  <c r="P789"/>
  <c r="P788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5"/>
  <c r="BH765"/>
  <c r="BG765"/>
  <c r="BF765"/>
  <c r="T765"/>
  <c r="R765"/>
  <c r="P765"/>
  <c r="BI764"/>
  <c r="BH764"/>
  <c r="BG764"/>
  <c r="BF764"/>
  <c r="T764"/>
  <c r="R764"/>
  <c r="P764"/>
  <c r="BI761"/>
  <c r="BH761"/>
  <c r="BG761"/>
  <c r="BF761"/>
  <c r="T761"/>
  <c r="R761"/>
  <c r="P76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29"/>
  <c r="BH229"/>
  <c r="BG229"/>
  <c r="BF229"/>
  <c r="T229"/>
  <c r="R229"/>
  <c r="P229"/>
  <c r="BI213"/>
  <c r="BH213"/>
  <c r="BG213"/>
  <c r="BF213"/>
  <c r="T213"/>
  <c r="R213"/>
  <c r="P21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J140"/>
  <c r="F140"/>
  <c r="F138"/>
  <c r="E136"/>
  <c r="J95"/>
  <c r="F95"/>
  <c r="F93"/>
  <c r="E91"/>
  <c r="J28"/>
  <c r="E28"/>
  <c r="J141"/>
  <c r="J27"/>
  <c r="J22"/>
  <c r="E22"/>
  <c r="F96"/>
  <c r="J21"/>
  <c r="J16"/>
  <c r="J138"/>
  <c r="E7"/>
  <c r="E130"/>
  <c i="1" r="L90"/>
  <c r="AM90"/>
  <c r="AM89"/>
  <c r="L89"/>
  <c r="AM87"/>
  <c r="L87"/>
  <c r="L85"/>
  <c r="L84"/>
  <c i="37" r="BK128"/>
  <c r="J139"/>
  <c r="J132"/>
  <c i="38" r="J154"/>
  <c r="BK147"/>
  <c r="J139"/>
  <c r="J134"/>
  <c r="J129"/>
  <c r="BK149"/>
  <c r="BK144"/>
  <c r="BK137"/>
  <c r="J127"/>
  <c i="39" r="BK127"/>
  <c r="J131"/>
  <c r="J127"/>
  <c i="40" r="J172"/>
  <c r="J159"/>
  <c r="J151"/>
  <c r="J139"/>
  <c r="BK131"/>
  <c r="J180"/>
  <c r="J175"/>
  <c r="J163"/>
  <c r="BK142"/>
  <c r="BK134"/>
  <c r="BK163"/>
  <c r="J150"/>
  <c r="BK127"/>
  <c r="J158"/>
  <c r="J142"/>
  <c i="41" r="J164"/>
  <c r="BK158"/>
  <c r="BK150"/>
  <c r="BK140"/>
  <c r="J132"/>
  <c r="BK156"/>
  <c r="BK134"/>
  <c r="BK160"/>
  <c r="BK148"/>
  <c r="J141"/>
  <c r="BK132"/>
  <c r="J143"/>
  <c i="42" r="BK177"/>
  <c r="J172"/>
  <c r="J163"/>
  <c r="J153"/>
  <c r="BK141"/>
  <c r="BK167"/>
  <c r="BK162"/>
  <c r="BK147"/>
  <c r="BK139"/>
  <c r="BK174"/>
  <c r="BK149"/>
  <c r="BK169"/>
  <c r="J135"/>
  <c i="43" r="J129"/>
  <c i="44" r="J128"/>
  <c i="45" r="BK133"/>
  <c r="J139"/>
  <c i="2" r="J894"/>
  <c r="J817"/>
  <c r="J814"/>
  <c r="J809"/>
  <c r="J806"/>
  <c r="J168"/>
  <c r="J761"/>
  <c r="J800"/>
  <c r="J793"/>
  <c r="BK783"/>
  <c r="J777"/>
  <c r="J773"/>
  <c r="J242"/>
  <c r="BK165"/>
  <c r="J154"/>
  <c r="BK147"/>
  <c i="1" r="AS96"/>
  <c i="2" r="BK150"/>
  <c i="1" r="AS115"/>
  <c i="2" r="BK162"/>
  <c r="BK154"/>
  <c i="1" r="AS119"/>
  <c i="3" r="BK1148"/>
  <c r="J1139"/>
  <c r="BK1117"/>
  <c r="J1151"/>
  <c r="J1142"/>
  <c r="J1130"/>
  <c r="J1117"/>
  <c r="BK1111"/>
  <c r="BK980"/>
  <c r="J968"/>
  <c r="J947"/>
  <c r="J918"/>
  <c r="J907"/>
  <c r="BK899"/>
  <c r="J888"/>
  <c r="J1132"/>
  <c r="BK907"/>
  <c r="BK859"/>
  <c r="BK838"/>
  <c r="BK150"/>
  <c r="BK1149"/>
  <c r="BK1137"/>
  <c r="J1119"/>
  <c r="J1112"/>
  <c r="J993"/>
  <c r="J975"/>
  <c r="BK941"/>
  <c r="BK905"/>
  <c r="J884"/>
  <c r="BK876"/>
  <c r="J859"/>
  <c r="BK817"/>
  <c r="BK204"/>
  <c r="J153"/>
  <c r="BK896"/>
  <c r="J861"/>
  <c r="BK190"/>
  <c r="BK1121"/>
  <c r="BK960"/>
  <c r="J899"/>
  <c r="BK870"/>
  <c r="BK841"/>
  <c r="BK823"/>
  <c r="J1129"/>
  <c r="BK1123"/>
  <c r="BK929"/>
  <c r="BK910"/>
  <c r="BK866"/>
  <c r="BK863"/>
  <c r="J817"/>
  <c r="BK263"/>
  <c r="J195"/>
  <c r="J1148"/>
  <c r="J987"/>
  <c r="J959"/>
  <c r="J833"/>
  <c r="J167"/>
  <c r="BK1132"/>
  <c r="J994"/>
  <c r="BK944"/>
  <c r="BK877"/>
  <c r="BK851"/>
  <c r="BK246"/>
  <c r="BK1124"/>
  <c r="J1113"/>
  <c r="BK979"/>
  <c r="BK964"/>
  <c r="BK954"/>
  <c r="J915"/>
  <c r="J906"/>
  <c r="BK897"/>
  <c r="J885"/>
  <c r="J881"/>
  <c r="J858"/>
  <c r="BK814"/>
  <c r="BK959"/>
  <c r="BK927"/>
  <c r="BK147"/>
  <c r="J893"/>
  <c r="BK858"/>
  <c i="4" r="BK241"/>
  <c r="J221"/>
  <c r="BK211"/>
  <c r="BK186"/>
  <c r="BK210"/>
  <c r="J234"/>
  <c r="BK227"/>
  <c r="BK202"/>
  <c r="BK187"/>
  <c r="J172"/>
  <c r="J137"/>
  <c r="J210"/>
  <c r="J198"/>
  <c r="BK183"/>
  <c r="J147"/>
  <c r="J131"/>
  <c r="BK228"/>
  <c r="BK212"/>
  <c r="BK197"/>
  <c r="J178"/>
  <c r="BK167"/>
  <c r="BK140"/>
  <c r="J200"/>
  <c r="BK169"/>
  <c r="J161"/>
  <c r="J150"/>
  <c r="J141"/>
  <c r="BK135"/>
  <c r="J237"/>
  <c r="J156"/>
  <c r="BK226"/>
  <c r="J216"/>
  <c r="BK195"/>
  <c r="J181"/>
  <c r="BK141"/>
  <c r="BK230"/>
  <c r="BK207"/>
  <c r="J190"/>
  <c r="J182"/>
  <c r="J170"/>
  <c r="BK150"/>
  <c r="BK147"/>
  <c r="BK155"/>
  <c r="J146"/>
  <c r="BK131"/>
  <c i="5" r="J169"/>
  <c r="J166"/>
  <c r="BK161"/>
  <c r="BK157"/>
  <c r="BK152"/>
  <c r="J147"/>
  <c r="J143"/>
  <c r="BK139"/>
  <c r="BK135"/>
  <c r="J131"/>
  <c r="J174"/>
  <c r="J153"/>
  <c r="BK131"/>
  <c r="BK175"/>
  <c r="BK171"/>
  <c r="BK167"/>
  <c r="BK163"/>
  <c r="J160"/>
  <c r="BK156"/>
  <c r="J151"/>
  <c r="J145"/>
  <c r="J142"/>
  <c r="BK134"/>
  <c i="6" r="J439"/>
  <c r="BK435"/>
  <c r="J428"/>
  <c r="BK424"/>
  <c r="BK418"/>
  <c r="BK412"/>
  <c r="J407"/>
  <c r="J403"/>
  <c r="BK393"/>
  <c r="J386"/>
  <c r="BK369"/>
  <c r="BK363"/>
  <c r="BK345"/>
  <c r="BK331"/>
  <c r="J325"/>
  <c r="BK294"/>
  <c r="BK262"/>
  <c r="J246"/>
  <c r="BK430"/>
  <c r="J408"/>
  <c r="J390"/>
  <c r="J370"/>
  <c r="J351"/>
  <c r="J337"/>
  <c r="BK307"/>
  <c r="BK275"/>
  <c r="BK236"/>
  <c r="J160"/>
  <c r="BK443"/>
  <c r="BK440"/>
  <c r="BK437"/>
  <c r="J431"/>
  <c r="BK422"/>
  <c r="J419"/>
  <c r="BK409"/>
  <c r="BK403"/>
  <c r="BK397"/>
  <c r="J392"/>
  <c r="BK383"/>
  <c r="BK376"/>
  <c r="J366"/>
  <c r="J358"/>
  <c r="BK349"/>
  <c r="BK336"/>
  <c r="BK330"/>
  <c r="BK325"/>
  <c r="J314"/>
  <c r="J307"/>
  <c r="BK290"/>
  <c r="J280"/>
  <c r="BK260"/>
  <c r="BK240"/>
  <c r="BK233"/>
  <c r="BK227"/>
  <c r="J220"/>
  <c r="BK215"/>
  <c r="J203"/>
  <c r="J382"/>
  <c r="BK365"/>
  <c r="BK324"/>
  <c r="J315"/>
  <c r="BK301"/>
  <c r="BK267"/>
  <c r="BK251"/>
  <c r="J193"/>
  <c r="BK190"/>
  <c r="BK165"/>
  <c r="J391"/>
  <c r="J383"/>
  <c r="BK382"/>
  <c r="J376"/>
  <c r="J368"/>
  <c r="BK359"/>
  <c r="J353"/>
  <c r="BK351"/>
  <c r="J336"/>
  <c r="BK322"/>
  <c r="J317"/>
  <c r="J290"/>
  <c r="J284"/>
  <c r="J265"/>
  <c r="BK245"/>
  <c r="J321"/>
  <c r="J205"/>
  <c r="BK158"/>
  <c r="BK143"/>
  <c r="J343"/>
  <c r="BK298"/>
  <c r="J289"/>
  <c r="BK268"/>
  <c r="J198"/>
  <c r="J340"/>
  <c r="BK326"/>
  <c r="J278"/>
  <c r="BK259"/>
  <c r="J222"/>
  <c r="J207"/>
  <c r="J194"/>
  <c r="J188"/>
  <c r="J295"/>
  <c r="J261"/>
  <c r="J239"/>
  <c r="BK207"/>
  <c r="J197"/>
  <c r="BK187"/>
  <c r="BK155"/>
  <c r="J313"/>
  <c r="J262"/>
  <c r="J234"/>
  <c r="BK230"/>
  <c r="J223"/>
  <c r="BK217"/>
  <c r="BK205"/>
  <c r="BK200"/>
  <c r="BK193"/>
  <c r="J189"/>
  <c r="BK184"/>
  <c r="J173"/>
  <c r="J162"/>
  <c r="J158"/>
  <c r="BK148"/>
  <c r="J144"/>
  <c r="J316"/>
  <c r="J311"/>
  <c r="BK297"/>
  <c r="J288"/>
  <c r="J281"/>
  <c r="BK272"/>
  <c r="J269"/>
  <c r="BK254"/>
  <c r="BK239"/>
  <c r="J184"/>
  <c r="BK176"/>
  <c r="J168"/>
  <c r="BK166"/>
  <c r="J150"/>
  <c r="BK145"/>
  <c r="BK310"/>
  <c r="BK250"/>
  <c r="J213"/>
  <c r="BK179"/>
  <c r="J163"/>
  <c i="7" r="BK233"/>
  <c r="J225"/>
  <c r="J216"/>
  <c r="J211"/>
  <c r="J207"/>
  <c r="J199"/>
  <c r="BK195"/>
  <c r="BK191"/>
  <c r="BK181"/>
  <c r="J165"/>
  <c r="J159"/>
  <c r="J151"/>
  <c r="BK143"/>
  <c r="J132"/>
  <c r="J128"/>
  <c r="J232"/>
  <c r="BK228"/>
  <c r="J221"/>
  <c r="J217"/>
  <c r="BK212"/>
  <c r="BK204"/>
  <c r="BK202"/>
  <c r="BK193"/>
  <c r="BK186"/>
  <c r="J181"/>
  <c r="BK174"/>
  <c r="J170"/>
  <c r="BK164"/>
  <c r="J158"/>
  <c r="BK152"/>
  <c r="BK148"/>
  <c r="J142"/>
  <c r="J137"/>
  <c r="BK132"/>
  <c r="BK235"/>
  <c r="J224"/>
  <c r="J202"/>
  <c r="J190"/>
  <c r="J162"/>
  <c r="BK144"/>
  <c r="BK140"/>
  <c i="8" r="J191"/>
  <c r="BK188"/>
  <c r="BK182"/>
  <c r="J177"/>
  <c r="BK174"/>
  <c r="BK170"/>
  <c r="J166"/>
  <c r="BK162"/>
  <c r="J157"/>
  <c r="J153"/>
  <c r="J148"/>
  <c r="BK143"/>
  <c r="J138"/>
  <c r="BK133"/>
  <c r="J192"/>
  <c r="J189"/>
  <c r="J184"/>
  <c r="BK181"/>
  <c r="J176"/>
  <c r="J172"/>
  <c r="J168"/>
  <c r="J164"/>
  <c r="J160"/>
  <c r="J154"/>
  <c r="BK148"/>
  <c r="J143"/>
  <c r="BK139"/>
  <c r="BK134"/>
  <c r="J130"/>
  <c i="9" r="BK133"/>
  <c r="J128"/>
  <c r="J131"/>
  <c i="10" r="J132"/>
  <c r="BK131"/>
  <c i="11" r="BK131"/>
  <c r="J131"/>
  <c r="BK127"/>
  <c i="12" r="BK130"/>
  <c r="J129"/>
  <c i="13" r="J136"/>
  <c r="BK130"/>
  <c r="BK139"/>
  <c r="BK135"/>
  <c r="J128"/>
  <c i="14" r="J154"/>
  <c r="J148"/>
  <c r="J142"/>
  <c r="BK136"/>
  <c r="BK130"/>
  <c r="BK157"/>
  <c r="J143"/>
  <c r="BK131"/>
  <c r="BK158"/>
  <c r="J152"/>
  <c r="J150"/>
  <c i="16" r="J157"/>
  <c r="J127"/>
  <c r="J148"/>
  <c r="J156"/>
  <c r="J132"/>
  <c r="J153"/>
  <c r="BK148"/>
  <c r="J146"/>
  <c r="J136"/>
  <c r="BK142"/>
  <c r="J130"/>
  <c r="BK134"/>
  <c r="J138"/>
  <c r="BK131"/>
  <c i="17" r="J129"/>
  <c r="J128"/>
  <c r="J127"/>
  <c r="J134"/>
  <c r="BK133"/>
  <c r="BK130"/>
  <c r="BK128"/>
  <c i="18" r="BK184"/>
  <c r="BK179"/>
  <c r="J175"/>
  <c r="BK186"/>
  <c r="BK175"/>
  <c r="J164"/>
  <c r="J163"/>
  <c r="BK192"/>
  <c r="J188"/>
  <c r="J184"/>
  <c r="J153"/>
  <c r="J137"/>
  <c r="BK176"/>
  <c r="J160"/>
  <c r="J141"/>
  <c r="J146"/>
  <c r="J177"/>
  <c r="BK172"/>
  <c r="J168"/>
  <c r="BK169"/>
  <c r="J145"/>
  <c r="BK149"/>
  <c r="J132"/>
  <c r="BK160"/>
  <c r="J138"/>
  <c r="BK137"/>
  <c r="BK132"/>
  <c r="BK157"/>
  <c i="19" r="BK148"/>
  <c r="J146"/>
  <c r="BK141"/>
  <c r="BK135"/>
  <c r="J132"/>
  <c r="J151"/>
  <c r="J137"/>
  <c r="J144"/>
  <c r="BK139"/>
  <c r="J135"/>
  <c r="BK129"/>
  <c r="J130"/>
  <c i="20" r="BK184"/>
  <c r="BK165"/>
  <c r="J159"/>
  <c r="BK154"/>
  <c r="J147"/>
  <c r="J144"/>
  <c r="BK138"/>
  <c r="J182"/>
  <c r="J177"/>
  <c r="J170"/>
  <c r="J164"/>
  <c r="BK155"/>
  <c r="J145"/>
  <c r="J138"/>
  <c r="BK134"/>
  <c r="BK163"/>
  <c r="BK143"/>
  <c r="BK133"/>
  <c i="21" r="BK151"/>
  <c r="J143"/>
  <c r="J139"/>
  <c r="BK133"/>
  <c r="J159"/>
  <c r="BK153"/>
  <c r="BK140"/>
  <c r="J138"/>
  <c r="J135"/>
  <c r="J131"/>
  <c r="J162"/>
  <c r="J155"/>
  <c i="22" r="BK128"/>
  <c r="BK126"/>
  <c i="23" r="J247"/>
  <c r="J219"/>
  <c r="BK178"/>
  <c r="BK158"/>
  <c r="BK222"/>
  <c r="J233"/>
  <c r="BK207"/>
  <c r="BK149"/>
  <c r="BK239"/>
  <c r="J170"/>
  <c r="BK152"/>
  <c r="J248"/>
  <c r="BK155"/>
  <c r="BK141"/>
  <c r="BK188"/>
  <c i="24" r="J212"/>
  <c r="J217"/>
  <c r="BK206"/>
  <c r="BK194"/>
  <c r="J183"/>
  <c r="BK171"/>
  <c r="J160"/>
  <c r="J214"/>
  <c r="J200"/>
  <c r="BK196"/>
  <c r="J189"/>
  <c r="BK164"/>
  <c r="BK143"/>
  <c i="25" r="BK394"/>
  <c r="J369"/>
  <c r="J267"/>
  <c r="BK383"/>
  <c r="BK378"/>
  <c r="J312"/>
  <c r="BK281"/>
  <c r="BK251"/>
  <c r="J420"/>
  <c r="J323"/>
  <c r="J274"/>
  <c r="BK264"/>
  <c r="J343"/>
  <c r="BK321"/>
  <c r="BK417"/>
  <c r="J374"/>
  <c r="BK318"/>
  <c r="BK255"/>
  <c r="BK420"/>
  <c r="J411"/>
  <c r="BK405"/>
  <c r="J401"/>
  <c r="BK396"/>
  <c r="J391"/>
  <c r="BK382"/>
  <c r="J345"/>
  <c r="BK327"/>
  <c r="J237"/>
  <c r="BK412"/>
  <c r="J347"/>
  <c r="BK336"/>
  <c r="J287"/>
  <c r="J272"/>
  <c r="BK242"/>
  <c r="J200"/>
  <c r="J344"/>
  <c r="J279"/>
  <c r="BK259"/>
  <c r="BK244"/>
  <c r="BK173"/>
  <c r="BK402"/>
  <c r="BK390"/>
  <c r="J368"/>
  <c r="J210"/>
  <c r="BK175"/>
  <c r="J341"/>
  <c r="BK167"/>
  <c r="J319"/>
  <c r="BK241"/>
  <c r="J385"/>
  <c r="J366"/>
  <c r="BK354"/>
  <c r="J278"/>
  <c r="BK256"/>
  <c r="BK219"/>
  <c r="BK165"/>
  <c i="26" r="BK192"/>
  <c r="J183"/>
  <c r="BK165"/>
  <c r="J141"/>
  <c r="J196"/>
  <c r="J180"/>
  <c r="J159"/>
  <c r="BK145"/>
  <c r="BK198"/>
  <c r="BK178"/>
  <c r="BK169"/>
  <c r="J161"/>
  <c r="J152"/>
  <c r="J140"/>
  <c r="BK201"/>
  <c r="BK191"/>
  <c r="BK183"/>
  <c r="BK168"/>
  <c r="BK150"/>
  <c r="BK146"/>
  <c r="BK139"/>
  <c i="27" r="J169"/>
  <c r="J158"/>
  <c r="BK167"/>
  <c r="BK162"/>
  <c r="BK157"/>
  <c r="J154"/>
  <c r="BK150"/>
  <c r="J147"/>
  <c r="BK143"/>
  <c r="BK139"/>
  <c r="BK127"/>
  <c r="BK136"/>
  <c r="J132"/>
  <c i="28" r="J397"/>
  <c r="BK389"/>
  <c r="BK381"/>
  <c r="J371"/>
  <c r="J358"/>
  <c r="J348"/>
  <c r="J340"/>
  <c r="J328"/>
  <c r="BK318"/>
  <c r="BK309"/>
  <c r="BK301"/>
  <c r="J295"/>
  <c r="J286"/>
  <c r="BK281"/>
  <c r="BK274"/>
  <c r="J265"/>
  <c r="J254"/>
  <c r="J248"/>
  <c r="J242"/>
  <c r="BK230"/>
  <c r="BK222"/>
  <c r="BK217"/>
  <c r="BK208"/>
  <c r="J204"/>
  <c r="J191"/>
  <c r="J181"/>
  <c r="BK172"/>
  <c r="BK164"/>
  <c r="J156"/>
  <c r="J147"/>
  <c r="BK277"/>
  <c r="BK253"/>
  <c r="J196"/>
  <c r="J180"/>
  <c r="BK149"/>
  <c r="BK395"/>
  <c r="BK388"/>
  <c r="BK379"/>
  <c r="J372"/>
  <c r="J367"/>
  <c r="J356"/>
  <c r="J345"/>
  <c r="BK338"/>
  <c r="BK328"/>
  <c r="BK322"/>
  <c r="J314"/>
  <c r="J306"/>
  <c r="J301"/>
  <c r="BK290"/>
  <c r="J280"/>
  <c r="BK271"/>
  <c r="BK260"/>
  <c r="BK246"/>
  <c r="BK238"/>
  <c r="J231"/>
  <c r="J226"/>
  <c r="J217"/>
  <c r="BK207"/>
  <c r="BK198"/>
  <c r="J190"/>
  <c r="BK179"/>
  <c r="J164"/>
  <c r="BK156"/>
  <c r="BK145"/>
  <c r="J392"/>
  <c r="BK368"/>
  <c r="J349"/>
  <c r="J334"/>
  <c r="J312"/>
  <c r="J282"/>
  <c r="BK263"/>
  <c r="J238"/>
  <c r="J203"/>
  <c r="BK193"/>
  <c r="J174"/>
  <c r="J152"/>
  <c i="29" r="BK185"/>
  <c r="J176"/>
  <c r="J170"/>
  <c r="J161"/>
  <c r="BK147"/>
  <c r="BK135"/>
  <c r="J128"/>
  <c r="BK183"/>
  <c r="BK176"/>
  <c r="J171"/>
  <c r="J163"/>
  <c r="BK156"/>
  <c r="J150"/>
  <c r="BK142"/>
  <c r="J135"/>
  <c r="BK128"/>
  <c r="J182"/>
  <c r="BK157"/>
  <c r="J144"/>
  <c r="J127"/>
  <c r="J140"/>
  <c i="30" r="BK231"/>
  <c r="BK222"/>
  <c r="J213"/>
  <c r="J204"/>
  <c r="J198"/>
  <c r="J192"/>
  <c r="BK184"/>
  <c r="BK177"/>
  <c r="BK172"/>
  <c r="BK167"/>
  <c r="J158"/>
  <c r="J151"/>
  <c r="J145"/>
  <c r="BK139"/>
  <c r="BK132"/>
  <c r="BK244"/>
  <c r="BK235"/>
  <c r="J228"/>
  <c r="J222"/>
  <c r="BK213"/>
  <c r="BK204"/>
  <c r="BK192"/>
  <c r="BK186"/>
  <c r="J178"/>
  <c r="J167"/>
  <c r="J154"/>
  <c r="J147"/>
  <c r="J139"/>
  <c r="J130"/>
  <c r="BK217"/>
  <c r="BK198"/>
  <c r="BK181"/>
  <c r="BK156"/>
  <c r="J138"/>
  <c i="31" r="BK130"/>
  <c r="J130"/>
  <c i="32" r="BK130"/>
  <c r="J132"/>
  <c r="BK127"/>
  <c i="33" r="J131"/>
  <c i="34" r="BK129"/>
  <c r="BK128"/>
  <c i="35" r="BK129"/>
  <c r="BK131"/>
  <c i="36" r="BK154"/>
  <c r="J149"/>
  <c r="J145"/>
  <c r="BK140"/>
  <c r="BK128"/>
  <c r="BK141"/>
  <c r="J130"/>
  <c i="37" r="J147"/>
  <c r="BK132"/>
  <c r="BK144"/>
  <c r="BK150"/>
  <c r="BK140"/>
  <c r="BK129"/>
  <c i="38" r="J150"/>
  <c r="BK138"/>
  <c r="BK132"/>
  <c r="J148"/>
  <c r="BK140"/>
  <c i="39" r="J133"/>
  <c r="BK130"/>
  <c i="40" r="J171"/>
  <c r="BK153"/>
  <c r="BK137"/>
  <c r="J164"/>
  <c r="BK180"/>
  <c r="BK168"/>
  <c r="BK147"/>
  <c r="BK129"/>
  <c i="41" r="BK149"/>
  <c i="42" r="BK170"/>
  <c r="J156"/>
  <c r="J147"/>
  <c r="BK163"/>
  <c r="J145"/>
  <c r="J171"/>
  <c r="J149"/>
  <c i="43" r="BK130"/>
  <c i="44" r="J127"/>
  <c i="45" r="BK132"/>
  <c i="2" r="BK835"/>
  <c r="J813"/>
  <c r="J804"/>
  <c r="J213"/>
  <c r="BK800"/>
  <c r="BK789"/>
  <c r="J780"/>
  <c r="BK770"/>
  <c r="J246"/>
  <c r="J155"/>
  <c r="BK242"/>
  <c i="1" r="AS132"/>
  <c i="3" r="J1149"/>
  <c r="BK1119"/>
  <c r="BK993"/>
  <c r="J964"/>
  <c r="J941"/>
  <c r="J912"/>
  <c r="J891"/>
  <c r="J1134"/>
  <c r="J897"/>
  <c r="BK167"/>
  <c r="BK1134"/>
  <c r="BK1118"/>
  <c r="BK981"/>
  <c r="J948"/>
  <c r="BK904"/>
  <c r="BK878"/>
  <c r="BK833"/>
  <c r="J237"/>
  <c r="J1141"/>
  <c r="BK882"/>
  <c r="BK157"/>
  <c r="J1103"/>
  <c r="J955"/>
  <c r="J887"/>
  <c r="BK856"/>
  <c r="J815"/>
  <c r="J1124"/>
  <c r="J949"/>
  <c r="BK908"/>
  <c r="BK845"/>
  <c r="J751"/>
  <c r="J1147"/>
  <c r="BK968"/>
  <c r="J190"/>
  <c r="J1131"/>
  <c r="J957"/>
  <c r="J871"/>
  <c r="J215"/>
  <c r="BK1114"/>
  <c r="BK978"/>
  <c r="BK956"/>
  <c r="J929"/>
  <c r="J900"/>
  <c r="BK884"/>
  <c r="BK871"/>
  <c r="BK751"/>
  <c r="J920"/>
  <c r="J876"/>
  <c r="BK827"/>
  <c i="4" r="BK232"/>
  <c r="J205"/>
  <c r="J169"/>
  <c r="J238"/>
  <c r="J215"/>
  <c r="BK194"/>
  <c r="J154"/>
  <c r="BK215"/>
  <c r="BK189"/>
  <c r="BK156"/>
  <c r="J241"/>
  <c r="J208"/>
  <c r="J187"/>
  <c r="J160"/>
  <c r="J171"/>
  <c r="J163"/>
  <c r="J152"/>
  <c r="BK139"/>
  <c r="J139"/>
  <c r="BK213"/>
  <c r="J220"/>
  <c r="J192"/>
  <c r="BK136"/>
  <c r="J219"/>
  <c r="J194"/>
  <c r="J176"/>
  <c r="BK154"/>
  <c r="BK158"/>
  <c i="5" r="BK159"/>
  <c r="J149"/>
  <c r="J140"/>
  <c r="J127"/>
  <c r="J163"/>
  <c r="BK137"/>
  <c r="BK174"/>
  <c r="BK169"/>
  <c r="J162"/>
  <c r="BK158"/>
  <c r="BK149"/>
  <c r="BK140"/>
  <c r="BK129"/>
  <c i="6" r="J432"/>
  <c r="J423"/>
  <c r="J416"/>
  <c r="BK406"/>
  <c r="BK394"/>
  <c r="J375"/>
  <c r="J352"/>
  <c r="J342"/>
  <c r="J328"/>
  <c r="J291"/>
  <c r="J258"/>
  <c r="J424"/>
  <c r="J397"/>
  <c r="J369"/>
  <c r="BK350"/>
  <c r="BK289"/>
  <c r="BK174"/>
  <c r="J140"/>
  <c r="BK439"/>
  <c r="J430"/>
  <c r="J418"/>
  <c r="J406"/>
  <c r="BK398"/>
  <c r="J389"/>
  <c r="BK374"/>
  <c r="BK357"/>
  <c r="J344"/>
  <c r="BK328"/>
  <c r="BK311"/>
  <c r="BK286"/>
  <c r="BK255"/>
  <c r="BK234"/>
  <c r="J224"/>
  <c r="BK202"/>
  <c r="BK370"/>
  <c r="J329"/>
  <c r="J303"/>
  <c r="BK264"/>
  <c r="BK201"/>
  <c r="J166"/>
  <c r="BK220"/>
  <c r="J152"/>
  <c r="J356"/>
  <c r="J293"/>
  <c r="J248"/>
  <c r="J177"/>
  <c r="J305"/>
  <c r="J245"/>
  <c r="BK208"/>
  <c r="J174"/>
  <c r="BK257"/>
  <c r="BK213"/>
  <c r="J195"/>
  <c r="J319"/>
  <c r="BK243"/>
  <c r="J231"/>
  <c r="BK216"/>
  <c r="J201"/>
  <c r="BK194"/>
  <c r="J187"/>
  <c r="BK172"/>
  <c r="J153"/>
  <c r="J141"/>
  <c r="J304"/>
  <c r="BK293"/>
  <c r="BK277"/>
  <c r="J259"/>
  <c r="BK192"/>
  <c r="J179"/>
  <c r="J161"/>
  <c r="J149"/>
  <c r="BK141"/>
  <c r="J247"/>
  <c r="J183"/>
  <c i="7" r="J230"/>
  <c r="BK221"/>
  <c r="BK210"/>
  <c r="BK201"/>
  <c r="BK192"/>
  <c r="J185"/>
  <c r="BK176"/>
  <c r="BK168"/>
  <c r="J154"/>
  <c r="BK147"/>
  <c r="J135"/>
  <c r="J234"/>
  <c r="BK224"/>
  <c r="J214"/>
  <c r="J208"/>
  <c r="J196"/>
  <c r="BK185"/>
  <c r="BK178"/>
  <c r="BK169"/>
  <c r="BK161"/>
  <c r="BK153"/>
  <c r="J147"/>
  <c r="J131"/>
  <c r="J227"/>
  <c r="BK198"/>
  <c r="J174"/>
  <c r="J148"/>
  <c r="BK137"/>
  <c i="8" r="BK186"/>
  <c r="J179"/>
  <c r="BK172"/>
  <c r="J165"/>
  <c r="BK158"/>
  <c r="J152"/>
  <c r="BK144"/>
  <c r="J134"/>
  <c r="J128"/>
  <c r="BK183"/>
  <c r="BK177"/>
  <c r="BK169"/>
  <c r="J162"/>
  <c r="BK155"/>
  <c r="J149"/>
  <c r="BK142"/>
  <c r="BK135"/>
  <c i="9" r="BK130"/>
  <c r="BK129"/>
  <c i="10" r="J129"/>
  <c r="J128"/>
  <c i="11" r="BK130"/>
  <c i="12" r="BK128"/>
  <c i="13" r="J140"/>
  <c r="J131"/>
  <c r="J137"/>
  <c r="BK131"/>
  <c i="14" r="J153"/>
  <c r="BK140"/>
  <c r="BK132"/>
  <c r="J155"/>
  <c r="BK129"/>
  <c r="BK153"/>
  <c r="J140"/>
  <c r="J131"/>
  <c i="15" r="BK155"/>
  <c r="J140"/>
  <c r="J166"/>
  <c r="J165"/>
  <c r="BK158"/>
  <c r="J132"/>
  <c r="BK179"/>
  <c r="BK159"/>
  <c r="J135"/>
  <c r="J178"/>
  <c r="J151"/>
  <c r="J136"/>
  <c r="BK163"/>
  <c r="J149"/>
  <c r="BK183"/>
  <c r="J173"/>
  <c r="BK157"/>
  <c r="J163"/>
  <c i="16" r="J160"/>
  <c r="J140"/>
  <c r="J154"/>
  <c r="J129"/>
  <c r="BK145"/>
  <c r="J142"/>
  <c r="J141"/>
  <c r="BK136"/>
  <c r="J128"/>
  <c i="17" r="J132"/>
  <c i="18" r="J190"/>
  <c r="J183"/>
  <c r="BK177"/>
  <c r="J159"/>
  <c r="BK147"/>
  <c r="BK135"/>
  <c r="BK170"/>
  <c r="J128"/>
  <c r="J148"/>
  <c r="BK167"/>
  <c r="BK138"/>
  <c r="BK161"/>
  <c r="BK151"/>
  <c r="BK136"/>
  <c r="BK158"/>
  <c r="BK152"/>
  <c r="BK131"/>
  <c i="19" r="BK142"/>
  <c r="J133"/>
  <c r="J155"/>
  <c r="BK134"/>
  <c r="J145"/>
  <c r="J142"/>
  <c i="20" r="BK173"/>
  <c r="J161"/>
  <c r="J155"/>
  <c r="J148"/>
  <c r="J142"/>
  <c r="J136"/>
  <c r="BK172"/>
  <c r="BK161"/>
  <c r="J152"/>
  <c r="BK144"/>
  <c r="BK136"/>
  <c r="BK168"/>
  <c r="J149"/>
  <c i="21" r="J153"/>
  <c r="J145"/>
  <c r="J132"/>
  <c r="BK158"/>
  <c r="J151"/>
  <c r="J133"/>
  <c r="BK157"/>
  <c r="J144"/>
  <c i="22" r="J128"/>
  <c r="BK127"/>
  <c i="23" r="BK242"/>
  <c r="BK161"/>
  <c r="J230"/>
  <c r="BK145"/>
  <c r="BK230"/>
  <c r="J152"/>
  <c r="J204"/>
  <c r="BK167"/>
  <c r="J178"/>
  <c r="J138"/>
  <c i="24" r="J206"/>
  <c r="J209"/>
  <c r="J196"/>
  <c r="J164"/>
  <c r="J143"/>
  <c r="BK199"/>
  <c r="BK175"/>
  <c r="J193"/>
  <c i="25" r="J414"/>
  <c r="BK329"/>
  <c r="BK313"/>
  <c r="J382"/>
  <c r="BK311"/>
  <c r="J252"/>
  <c r="J417"/>
  <c r="J284"/>
  <c r="BK398"/>
  <c r="J303"/>
  <c r="BK270"/>
  <c r="J233"/>
  <c r="BK185"/>
  <c r="J321"/>
  <c r="J277"/>
  <c r="J257"/>
  <c r="J248"/>
  <c r="J167"/>
  <c r="BK236"/>
  <c r="J143"/>
  <c r="J331"/>
  <c r="BK253"/>
  <c r="BK391"/>
  <c r="BK372"/>
  <c r="BK357"/>
  <c r="J311"/>
  <c r="J268"/>
  <c r="J255"/>
  <c r="BK212"/>
  <c r="BK169"/>
  <c i="26" r="BK187"/>
  <c r="J179"/>
  <c r="BK159"/>
  <c r="BK135"/>
  <c r="J193"/>
  <c r="J170"/>
  <c r="BK153"/>
  <c r="BK134"/>
  <c r="BK193"/>
  <c r="J177"/>
  <c r="J172"/>
  <c r="BK163"/>
  <c r="J153"/>
  <c r="BK141"/>
  <c r="J202"/>
  <c r="BK188"/>
  <c r="BK173"/>
  <c r="BK152"/>
  <c r="J148"/>
  <c r="BK131"/>
  <c i="27" r="J171"/>
  <c r="J162"/>
  <c r="BK170"/>
  <c r="BK166"/>
  <c r="BK163"/>
  <c r="J155"/>
  <c r="J151"/>
  <c r="J148"/>
  <c r="BK144"/>
  <c r="BK141"/>
  <c r="J137"/>
  <c r="J129"/>
  <c r="J133"/>
  <c r="J131"/>
  <c i="28" r="BK391"/>
  <c r="J382"/>
  <c r="BK372"/>
  <c r="BK363"/>
  <c r="J354"/>
  <c r="J346"/>
  <c r="J336"/>
  <c r="BK326"/>
  <c r="BK314"/>
  <c r="BK306"/>
  <c r="BK299"/>
  <c r="BK293"/>
  <c r="J285"/>
  <c r="BK279"/>
  <c r="J273"/>
  <c r="BK264"/>
  <c r="J253"/>
  <c r="J246"/>
  <c r="BK239"/>
  <c r="BK227"/>
  <c r="J220"/>
  <c r="J214"/>
  <c r="J207"/>
  <c r="BK199"/>
  <c r="BK190"/>
  <c r="J179"/>
  <c r="BK169"/>
  <c r="BK159"/>
  <c r="J149"/>
  <c r="J141"/>
  <c r="J263"/>
  <c r="J205"/>
  <c r="J178"/>
  <c r="BK165"/>
  <c r="J396"/>
  <c r="BK384"/>
  <c r="BK378"/>
  <c r="BK362"/>
  <c r="J351"/>
  <c r="BK340"/>
  <c r="BK331"/>
  <c r="J323"/>
  <c r="J313"/>
  <c r="J305"/>
  <c r="BK300"/>
  <c r="BK289"/>
  <c r="J278"/>
  <c r="BK270"/>
  <c r="BK257"/>
  <c r="BK248"/>
  <c r="J237"/>
  <c r="BK231"/>
  <c r="BK225"/>
  <c r="BK219"/>
  <c r="BK209"/>
  <c r="BK197"/>
  <c r="J189"/>
  <c r="BK174"/>
  <c r="J159"/>
  <c r="BK152"/>
  <c r="J142"/>
  <c r="J385"/>
  <c r="J353"/>
  <c r="J329"/>
  <c r="BK316"/>
  <c r="BK287"/>
  <c r="J267"/>
  <c r="J255"/>
  <c r="BK234"/>
  <c r="BK201"/>
  <c r="J186"/>
  <c r="J166"/>
  <c r="BK142"/>
  <c i="29" r="J187"/>
  <c r="J178"/>
  <c r="BK171"/>
  <c r="J162"/>
  <c r="BK152"/>
  <c r="J136"/>
  <c r="BK190"/>
  <c r="J185"/>
  <c r="BK175"/>
  <c r="BK170"/>
  <c r="BK161"/>
  <c r="J167"/>
  <c r="J149"/>
  <c r="BK132"/>
  <c r="BK143"/>
  <c i="30" r="J245"/>
  <c r="J242"/>
  <c r="BK238"/>
  <c r="BK233"/>
  <c r="J223"/>
  <c r="BK214"/>
  <c r="J205"/>
  <c r="BK196"/>
  <c r="J175"/>
  <c r="J166"/>
  <c r="J159"/>
  <c r="BK154"/>
  <c r="J146"/>
  <c r="J140"/>
  <c r="BK135"/>
  <c r="J127"/>
  <c r="J238"/>
  <c r="BK232"/>
  <c r="BK223"/>
  <c r="J217"/>
  <c r="BK209"/>
  <c r="BK203"/>
  <c r="J196"/>
  <c r="J188"/>
  <c r="BK179"/>
  <c r="J171"/>
  <c r="BK163"/>
  <c r="BK152"/>
  <c r="BK146"/>
  <c r="J135"/>
  <c r="BK129"/>
  <c r="J216"/>
  <c r="J195"/>
  <c r="J174"/>
  <c r="J155"/>
  <c r="BK137"/>
  <c i="31" r="J129"/>
  <c i="32" r="BK133"/>
  <c r="BK129"/>
  <c r="J128"/>
  <c i="33" r="J127"/>
  <c i="34" r="J131"/>
  <c r="BK130"/>
  <c i="35" r="J131"/>
  <c r="J127"/>
  <c r="BK128"/>
  <c i="36" r="BK153"/>
  <c r="J150"/>
  <c r="BK146"/>
  <c r="J141"/>
  <c r="BK134"/>
  <c r="J140"/>
  <c r="BK139"/>
  <c r="BK133"/>
  <c i="37" r="BK143"/>
  <c r="BK133"/>
  <c r="BK130"/>
  <c i="40" r="BK162"/>
  <c r="BK159"/>
  <c r="BK171"/>
  <c r="J128"/>
  <c i="41" r="J159"/>
  <c r="J147"/>
  <c r="J131"/>
  <c r="J139"/>
  <c r="BK151"/>
  <c r="J135"/>
  <c r="J158"/>
  <c i="42" r="BK179"/>
  <c r="BK166"/>
  <c r="BK155"/>
  <c r="J136"/>
  <c r="J152"/>
  <c r="J138"/>
  <c r="BK144"/>
  <c r="J146"/>
  <c i="44" r="BK128"/>
  <c i="37" r="J134"/>
  <c r="BK145"/>
  <c i="38" r="J156"/>
  <c r="J144"/>
  <c r="J135"/>
  <c r="BK156"/>
  <c r="J147"/>
  <c r="J130"/>
  <c i="39" r="BK128"/>
  <c i="40" r="J181"/>
  <c r="J152"/>
  <c r="BK135"/>
  <c r="J168"/>
  <c r="BK143"/>
  <c r="BK170"/>
  <c r="BK139"/>
  <c r="J157"/>
  <c r="BK181"/>
  <c r="J137"/>
  <c i="41" r="BK162"/>
  <c r="BK153"/>
  <c r="BK138"/>
  <c r="J157"/>
  <c r="J161"/>
  <c r="J140"/>
  <c r="BK129"/>
  <c r="BK133"/>
  <c i="42" r="J169"/>
  <c r="J154"/>
  <c r="J139"/>
  <c r="BK153"/>
  <c r="J142"/>
  <c r="J168"/>
  <c r="BK145"/>
  <c i="44" r="J126"/>
  <c i="45" r="J132"/>
  <c i="2" r="BK849"/>
  <c r="BK809"/>
  <c r="J810"/>
  <c i="1" r="AS104"/>
  <c i="2" r="J767"/>
  <c r="J151"/>
  <c i="1" r="AS143"/>
  <c i="2" r="BK151"/>
  <c r="BK761"/>
  <c i="3" r="BK986"/>
  <c r="BK1139"/>
  <c r="J1116"/>
  <c r="BK977"/>
  <c r="BK948"/>
  <c r="BK915"/>
  <c r="BK902"/>
  <c r="J187"/>
  <c r="J1136"/>
  <c r="BK880"/>
  <c r="BK173"/>
  <c r="BK1141"/>
  <c r="BK994"/>
  <c r="J961"/>
  <c r="BK911"/>
  <c r="J883"/>
  <c r="BK864"/>
  <c r="BK820"/>
  <c r="BK187"/>
  <c r="BK885"/>
  <c r="J841"/>
  <c r="BK1126"/>
  <c r="J980"/>
  <c r="BK895"/>
  <c r="BK836"/>
  <c r="J1127"/>
  <c r="J981"/>
  <c r="J890"/>
  <c r="BK826"/>
  <c r="J198"/>
  <c r="BK1109"/>
  <c r="J860"/>
  <c r="J1133"/>
  <c r="BK987"/>
  <c r="J875"/>
  <c r="J838"/>
  <c r="BK1128"/>
  <c r="BK992"/>
  <c r="BK975"/>
  <c r="J946"/>
  <c r="BK909"/>
  <c r="BK891"/>
  <c r="J877"/>
  <c r="BK861"/>
  <c r="J966"/>
  <c r="BK237"/>
  <c r="J872"/>
  <c i="4" r="J236"/>
  <c r="J212"/>
  <c r="BK177"/>
  <c r="J207"/>
  <c r="J229"/>
  <c r="J199"/>
  <c r="J158"/>
  <c r="J222"/>
  <c r="BK193"/>
  <c r="J151"/>
  <c r="BK239"/>
  <c r="BK217"/>
  <c r="BK181"/>
  <c r="J164"/>
  <c r="J132"/>
  <c r="J167"/>
  <c r="BK157"/>
  <c r="J144"/>
  <c r="J148"/>
  <c r="BK219"/>
  <c r="J227"/>
  <c r="BK203"/>
  <c r="BK145"/>
  <c r="J228"/>
  <c r="J203"/>
  <c r="BK178"/>
  <c r="J155"/>
  <c r="BK164"/>
  <c r="J136"/>
  <c i="5" r="J171"/>
  <c r="J164"/>
  <c r="BK155"/>
  <c r="BK148"/>
  <c r="J139"/>
  <c r="J173"/>
  <c r="BK165"/>
  <c r="J161"/>
  <c r="J155"/>
  <c r="J146"/>
  <c r="J135"/>
  <c i="6" r="J440"/>
  <c r="BK433"/>
  <c r="J426"/>
  <c r="BK419"/>
  <c r="J405"/>
  <c r="BK390"/>
  <c r="J357"/>
  <c r="J341"/>
  <c r="J324"/>
  <c r="J276"/>
  <c r="J237"/>
  <c r="J399"/>
  <c r="BK373"/>
  <c r="BK355"/>
  <c r="BK327"/>
  <c r="J251"/>
  <c r="BK161"/>
  <c r="J444"/>
  <c r="J441"/>
  <c r="J433"/>
  <c r="J427"/>
  <c r="BK413"/>
  <c r="J402"/>
  <c r="J387"/>
  <c r="J373"/>
  <c r="J364"/>
  <c r="BK348"/>
  <c r="BK334"/>
  <c r="J323"/>
  <c r="BK304"/>
  <c r="BK282"/>
  <c r="J257"/>
  <c r="J230"/>
  <c r="BK222"/>
  <c r="J209"/>
  <c r="BK389"/>
  <c r="BK353"/>
  <c r="J322"/>
  <c r="J273"/>
  <c r="J250"/>
  <c r="J191"/>
  <c r="J142"/>
  <c r="BK246"/>
  <c r="BK218"/>
  <c r="BK151"/>
  <c r="J320"/>
  <c r="BK296"/>
  <c r="BK253"/>
  <c r="J178"/>
  <c r="BK221"/>
  <c r="BK189"/>
  <c r="BK271"/>
  <c r="J215"/>
  <c r="J182"/>
  <c r="BK316"/>
  <c r="J236"/>
  <c r="BK229"/>
  <c r="J202"/>
  <c r="J190"/>
  <c r="J185"/>
  <c r="BK160"/>
  <c r="J145"/>
  <c r="BK314"/>
  <c r="J296"/>
  <c r="BK279"/>
  <c r="J268"/>
  <c r="BK185"/>
  <c r="J172"/>
  <c r="J156"/>
  <c r="BK300"/>
  <c r="BK214"/>
  <c r="BK177"/>
  <c i="7" r="J228"/>
  <c r="J219"/>
  <c r="J206"/>
  <c r="BK197"/>
  <c r="J189"/>
  <c r="J178"/>
  <c r="J171"/>
  <c r="BK160"/>
  <c r="BK149"/>
  <c r="J136"/>
  <c r="BK127"/>
  <c r="BK223"/>
  <c r="BK213"/>
  <c r="J205"/>
  <c r="J195"/>
  <c r="BK187"/>
  <c r="J176"/>
  <c r="BK165"/>
  <c r="J150"/>
  <c r="J144"/>
  <c r="J138"/>
  <c r="BK129"/>
  <c r="BK217"/>
  <c r="J186"/>
  <c r="BK158"/>
  <c i="8" r="BK189"/>
  <c r="J181"/>
  <c r="J175"/>
  <c r="J167"/>
  <c r="BK160"/>
  <c r="BK149"/>
  <c r="J140"/>
  <c r="J132"/>
  <c r="BK190"/>
  <c r="J182"/>
  <c r="J174"/>
  <c r="BK167"/>
  <c r="J158"/>
  <c r="BK150"/>
  <c r="BK141"/>
  <c r="BK132"/>
  <c i="9" r="BK131"/>
  <c r="J130"/>
  <c i="10" r="J130"/>
  <c r="BK127"/>
  <c i="11" r="J127"/>
  <c i="12" r="J131"/>
  <c i="13" r="BK137"/>
  <c r="BK128"/>
  <c r="BK136"/>
  <c r="J130"/>
  <c i="14" r="BK152"/>
  <c r="BK141"/>
  <c r="J134"/>
  <c r="BK147"/>
  <c r="J137"/>
  <c r="BK155"/>
  <c r="J139"/>
  <c r="J129"/>
  <c i="15" r="BK127"/>
  <c r="BK169"/>
  <c r="BK151"/>
  <c r="J184"/>
  <c r="BK175"/>
  <c r="BK140"/>
  <c r="BK173"/>
  <c r="J157"/>
  <c r="BK150"/>
  <c r="J134"/>
  <c r="J158"/>
  <c r="BK148"/>
  <c r="J176"/>
  <c r="BK176"/>
  <c r="J168"/>
  <c r="J153"/>
  <c r="J167"/>
  <c r="J156"/>
  <c i="16" r="J155"/>
  <c r="BK147"/>
  <c r="BK153"/>
  <c r="J147"/>
  <c r="BK150"/>
  <c r="J134"/>
  <c r="J149"/>
  <c r="J137"/>
  <c r="J133"/>
  <c r="BK135"/>
  <c r="BK133"/>
  <c i="17" r="J133"/>
  <c r="BK132"/>
  <c i="18" r="BK188"/>
  <c r="BK182"/>
  <c r="BK168"/>
  <c r="BK150"/>
  <c r="J129"/>
  <c r="BK166"/>
  <c r="BK171"/>
  <c r="J149"/>
  <c r="BK163"/>
  <c r="J182"/>
  <c r="J139"/>
  <c r="J192"/>
  <c r="J152"/>
  <c r="J144"/>
  <c r="J130"/>
  <c r="J140"/>
  <c r="J135"/>
  <c i="19" r="J150"/>
  <c r="J140"/>
  <c r="BK133"/>
  <c r="J131"/>
  <c i="20" r="J172"/>
  <c r="BK160"/>
  <c r="J156"/>
  <c r="J150"/>
  <c r="J139"/>
  <c r="J185"/>
  <c r="BK179"/>
  <c r="BK159"/>
  <c r="BK148"/>
  <c r="BK142"/>
  <c r="BK176"/>
  <c r="J154"/>
  <c r="BK135"/>
  <c i="21" r="J152"/>
  <c r="J141"/>
  <c r="J134"/>
  <c r="J163"/>
  <c r="J156"/>
  <c r="BK149"/>
  <c r="J149"/>
  <c r="J136"/>
  <c i="22" r="J126"/>
  <c i="23" r="BK250"/>
  <c r="BK210"/>
  <c r="J172"/>
  <c r="J207"/>
  <c r="J242"/>
  <c r="J192"/>
  <c r="J188"/>
  <c r="BK168"/>
  <c r="BK192"/>
  <c i="24" r="BK217"/>
  <c r="J146"/>
  <c r="J199"/>
  <c r="J185"/>
  <c r="J167"/>
  <c r="BK155"/>
  <c r="BK183"/>
  <c r="BK152"/>
  <c r="BK187"/>
  <c r="BK157"/>
  <c i="25" r="J393"/>
  <c r="J346"/>
  <c r="J376"/>
  <c r="BK274"/>
  <c r="J245"/>
  <c r="BK415"/>
  <c r="J269"/>
  <c r="BK340"/>
  <c r="BK316"/>
  <c r="BK287"/>
  <c r="BK345"/>
  <c r="BK319"/>
  <c r="BK276"/>
  <c r="BK229"/>
  <c r="J416"/>
  <c r="BK407"/>
  <c r="BK404"/>
  <c r="BK397"/>
  <c r="J387"/>
  <c r="J378"/>
  <c r="BK366"/>
  <c r="J357"/>
  <c r="J349"/>
  <c r="BK331"/>
  <c r="J281"/>
  <c r="J236"/>
  <c r="BK411"/>
  <c r="J340"/>
  <c r="J313"/>
  <c r="BK290"/>
  <c r="BK277"/>
  <c r="BK265"/>
  <c r="BK221"/>
  <c r="BK141"/>
  <c r="BK305"/>
  <c r="J265"/>
  <c r="J253"/>
  <c r="BK233"/>
  <c r="BK163"/>
  <c r="BK399"/>
  <c r="J389"/>
  <c r="J380"/>
  <c r="BK346"/>
  <c r="BK208"/>
  <c r="BK343"/>
  <c r="J220"/>
  <c r="BK386"/>
  <c r="BK286"/>
  <c r="J394"/>
  <c r="BK381"/>
  <c r="J363"/>
  <c r="BK355"/>
  <c r="J290"/>
  <c r="BK269"/>
  <c r="J260"/>
  <c r="BK243"/>
  <c r="J171"/>
  <c i="26" r="J189"/>
  <c r="BK181"/>
  <c r="J171"/>
  <c r="BK137"/>
  <c r="J199"/>
  <c r="J181"/>
  <c r="J155"/>
  <c r="BK202"/>
  <c r="BK189"/>
  <c r="J174"/>
  <c r="J165"/>
  <c r="BK157"/>
  <c r="BK148"/>
  <c r="J136"/>
  <c r="BK195"/>
  <c r="J182"/>
  <c r="J157"/>
  <c r="BK136"/>
  <c r="BK140"/>
  <c r="J133"/>
  <c i="27" r="J167"/>
  <c r="BK171"/>
  <c r="J166"/>
  <c r="J160"/>
  <c r="BK155"/>
  <c r="J152"/>
  <c r="BK149"/>
  <c r="J145"/>
  <c r="J141"/>
  <c r="J136"/>
  <c r="BK129"/>
  <c r="BK137"/>
  <c r="BK133"/>
  <c i="28" r="J399"/>
  <c r="J388"/>
  <c r="BK380"/>
  <c r="J370"/>
  <c r="J362"/>
  <c r="BK356"/>
  <c r="J347"/>
  <c r="BK334"/>
  <c r="BK324"/>
  <c r="BK313"/>
  <c r="BK304"/>
  <c r="J300"/>
  <c r="J290"/>
  <c r="BK284"/>
  <c r="BK278"/>
  <c r="BK269"/>
  <c r="BK259"/>
  <c r="BK250"/>
  <c r="BK241"/>
  <c r="J229"/>
  <c r="J222"/>
  <c r="BK215"/>
  <c r="BK200"/>
  <c r="BK185"/>
  <c r="BK178"/>
  <c r="J160"/>
  <c r="BK153"/>
  <c r="J293"/>
  <c r="BK256"/>
  <c r="J211"/>
  <c r="J183"/>
  <c r="BK143"/>
  <c r="J394"/>
  <c r="BK383"/>
  <c r="J377"/>
  <c r="BK370"/>
  <c r="J363"/>
  <c r="BK350"/>
  <c r="BK342"/>
  <c r="BK335"/>
  <c r="J327"/>
  <c r="BK320"/>
  <c r="J311"/>
  <c r="BK303"/>
  <c r="J292"/>
  <c r="BK283"/>
  <c r="J272"/>
  <c r="BK265"/>
  <c r="BK251"/>
  <c r="J240"/>
  <c r="BK233"/>
  <c r="J228"/>
  <c r="BK220"/>
  <c r="J210"/>
  <c r="J195"/>
  <c r="BK175"/>
  <c r="BK167"/>
  <c r="J158"/>
  <c r="BK150"/>
  <c r="J395"/>
  <c r="BK361"/>
  <c r="BK346"/>
  <c r="J333"/>
  <c r="J297"/>
  <c r="BK291"/>
  <c r="J269"/>
  <c r="BK244"/>
  <c r="BK206"/>
  <c r="BK196"/>
  <c r="J176"/>
  <c r="J155"/>
  <c i="29" r="J186"/>
  <c r="BK177"/>
  <c r="BK169"/>
  <c r="BK159"/>
  <c r="J146"/>
  <c r="J134"/>
  <c r="J192"/>
  <c r="BK184"/>
  <c r="J177"/>
  <c r="J169"/>
  <c r="J164"/>
  <c r="J153"/>
  <c r="BK146"/>
  <c r="BK139"/>
  <c r="J133"/>
  <c r="BK186"/>
  <c r="J158"/>
  <c r="J147"/>
  <c r="J130"/>
  <c r="BK134"/>
  <c i="30" r="J232"/>
  <c r="BK225"/>
  <c r="BK216"/>
  <c r="BK210"/>
  <c r="BK200"/>
  <c r="BK194"/>
  <c r="BK188"/>
  <c r="BK182"/>
  <c r="J176"/>
  <c r="BK171"/>
  <c r="BK164"/>
  <c r="BK240"/>
  <c r="J231"/>
  <c r="BK226"/>
  <c r="J215"/>
  <c r="J207"/>
  <c r="J199"/>
  <c r="J191"/>
  <c r="J181"/>
  <c r="BK175"/>
  <c r="J161"/>
  <c r="BK151"/>
  <c r="J144"/>
  <c r="J133"/>
  <c r="BK219"/>
  <c r="BK207"/>
  <c r="J189"/>
  <c r="J165"/>
  <c r="J148"/>
  <c i="31" r="J131"/>
  <c r="BK129"/>
  <c i="32" r="BK128"/>
  <c r="J129"/>
  <c i="33" r="BK128"/>
  <c r="J128"/>
  <c i="34" r="BK131"/>
  <c i="35" r="BK134"/>
  <c r="J134"/>
  <c r="J129"/>
  <c i="36" r="J154"/>
  <c r="J151"/>
  <c r="J148"/>
  <c r="BK144"/>
  <c r="J138"/>
  <c r="BK131"/>
  <c r="J132"/>
  <c r="J136"/>
  <c i="37" r="BK149"/>
  <c r="BK137"/>
  <c r="J129"/>
  <c r="BK136"/>
  <c r="J141"/>
  <c r="J128"/>
  <c i="38" r="BK148"/>
  <c r="J137"/>
  <c r="BK130"/>
  <c r="BK152"/>
  <c i="40" r="J133"/>
  <c i="41" r="BK139"/>
  <c r="J151"/>
  <c r="BK163"/>
  <c i="42" r="BK140"/>
  <c r="J133"/>
  <c i="43" r="BK131"/>
  <c i="45" r="J136"/>
  <c i="37" r="BK148"/>
  <c r="J135"/>
  <c i="38" r="BK157"/>
  <c r="BK151"/>
  <c r="BK145"/>
  <c r="J136"/>
  <c r="BK133"/>
  <c r="BK154"/>
  <c r="J146"/>
  <c r="BK139"/>
  <c r="BK131"/>
  <c i="39" r="J132"/>
  <c r="BK134"/>
  <c r="BK129"/>
  <c i="40" r="J177"/>
  <c r="BK169"/>
  <c r="J156"/>
  <c r="J167"/>
  <c r="BK151"/>
  <c r="J178"/>
  <c r="J173"/>
  <c r="BK155"/>
  <c r="J140"/>
  <c r="BK133"/>
  <c r="J166"/>
  <c r="J144"/>
  <c r="J136"/>
  <c r="BK177"/>
  <c r="BK146"/>
  <c i="41" r="J129"/>
  <c r="J162"/>
  <c r="J136"/>
  <c r="BK157"/>
  <c r="BK152"/>
  <c r="J137"/>
  <c r="BK130"/>
  <c r="BK141"/>
  <c i="42" r="J179"/>
  <c r="BK171"/>
  <c r="J162"/>
  <c r="BK152"/>
  <c r="BK143"/>
  <c r="BK135"/>
  <c r="BK164"/>
  <c r="BK160"/>
  <c r="BK150"/>
  <c r="J143"/>
  <c r="J175"/>
  <c r="BK154"/>
  <c r="BK172"/>
  <c r="BK134"/>
  <c i="43" r="J131"/>
  <c i="44" r="BK125"/>
  <c i="45" r="BK136"/>
  <c r="BK129"/>
  <c r="J129"/>
  <c i="2" r="BK981"/>
  <c r="BK817"/>
  <c r="J815"/>
  <c r="BK813"/>
  <c r="J811"/>
  <c r="BK806"/>
  <c r="J835"/>
  <c r="J158"/>
  <c r="J819"/>
  <c r="BK168"/>
  <c r="BK798"/>
  <c r="BK793"/>
  <c r="BK786"/>
  <c r="BK780"/>
  <c r="BK160"/>
  <c r="BK1069"/>
  <c i="3" r="BK1136"/>
  <c r="J1152"/>
  <c r="BK1125"/>
  <c r="BK1112"/>
  <c r="J974"/>
  <c r="BK939"/>
  <c r="BK892"/>
  <c r="BK153"/>
  <c r="J916"/>
  <c r="J850"/>
  <c r="J147"/>
  <c r="J1135"/>
  <c r="J1115"/>
  <c r="J979"/>
  <c r="J939"/>
  <c r="J889"/>
  <c r="BK874"/>
  <c r="BK850"/>
  <c r="J246"/>
  <c r="BK912"/>
  <c r="BK881"/>
  <c r="J1146"/>
  <c r="J990"/>
  <c r="J923"/>
  <c r="J873"/>
  <c r="J814"/>
  <c r="J1125"/>
  <c r="J927"/>
  <c r="J864"/>
  <c r="J812"/>
  <c r="BK1152"/>
  <c r="BK984"/>
  <c r="J856"/>
  <c r="BK1146"/>
  <c r="J989"/>
  <c r="BK889"/>
  <c r="J847"/>
  <c r="J173"/>
  <c r="BK1103"/>
  <c r="J962"/>
  <c r="BK951"/>
  <c r="J908"/>
  <c r="J892"/>
  <c r="J882"/>
  <c r="BK869"/>
  <c r="BK815"/>
  <c r="J954"/>
  <c r="J910"/>
  <c r="J836"/>
  <c i="4" r="BK234"/>
  <c r="J191"/>
  <c r="J223"/>
  <c r="BK231"/>
  <c r="BK201"/>
  <c r="J175"/>
  <c r="BK143"/>
  <c r="BK208"/>
  <c r="J186"/>
  <c r="J142"/>
  <c r="J225"/>
  <c r="BK196"/>
  <c r="BK166"/>
  <c r="J173"/>
  <c r="J162"/>
  <c r="BK148"/>
  <c r="BK138"/>
  <c r="J226"/>
  <c r="BK233"/>
  <c r="J197"/>
  <c r="BK172"/>
  <c r="BK224"/>
  <c r="BK192"/>
  <c r="J180"/>
  <c r="BK161"/>
  <c r="J168"/>
  <c r="J133"/>
  <c i="5" r="J170"/>
  <c r="BK162"/>
  <c r="BK154"/>
  <c r="BK145"/>
  <c r="BK138"/>
  <c r="BK133"/>
  <c r="J167"/>
  <c r="BK147"/>
  <c r="BK128"/>
  <c r="BK170"/>
  <c r="BK164"/>
  <c r="J159"/>
  <c r="J154"/>
  <c r="BK144"/>
  <c r="J133"/>
  <c i="6" r="J437"/>
  <c r="BK427"/>
  <c r="J417"/>
  <c r="J409"/>
  <c r="J398"/>
  <c r="J365"/>
  <c r="J349"/>
  <c r="J330"/>
  <c r="BK292"/>
  <c r="BK266"/>
  <c r="BK436"/>
  <c r="BK391"/>
  <c r="J367"/>
  <c r="J302"/>
  <c r="BK242"/>
  <c r="J154"/>
  <c r="J442"/>
  <c r="J438"/>
  <c r="BK429"/>
  <c r="BK421"/>
  <c r="BK408"/>
  <c r="BK395"/>
  <c r="BK381"/>
  <c r="BK372"/>
  <c r="J359"/>
  <c r="BK346"/>
  <c r="BK329"/>
  <c r="BK308"/>
  <c r="J294"/>
  <c r="J272"/>
  <c r="J242"/>
  <c r="J228"/>
  <c r="J211"/>
  <c r="J379"/>
  <c r="J335"/>
  <c r="J308"/>
  <c r="J384"/>
  <c r="J378"/>
  <c r="J360"/>
  <c r="BK340"/>
  <c r="J334"/>
  <c r="J312"/>
  <c r="BK305"/>
  <c r="BK285"/>
  <c r="J283"/>
  <c r="BK375"/>
  <c r="BK169"/>
  <c r="BK150"/>
  <c r="BK309"/>
  <c r="BK269"/>
  <c r="BK181"/>
  <c r="J263"/>
  <c r="J226"/>
  <c r="BK191"/>
  <c r="BK280"/>
  <c r="BK256"/>
  <c r="BK204"/>
  <c r="BK156"/>
  <c r="J301"/>
  <c r="J233"/>
  <c r="J225"/>
  <c r="J214"/>
  <c r="BK198"/>
  <c r="J181"/>
  <c r="BK164"/>
  <c r="BK152"/>
  <c r="BK142"/>
  <c r="J310"/>
  <c r="BK291"/>
  <c r="BK274"/>
  <c r="BK261"/>
  <c r="BK186"/>
  <c r="BK173"/>
  <c r="J155"/>
  <c r="BK144"/>
  <c r="J286"/>
  <c r="J210"/>
  <c r="J169"/>
  <c i="7" r="BK231"/>
  <c r="BK220"/>
  <c r="J209"/>
  <c r="J203"/>
  <c r="J193"/>
  <c r="J180"/>
  <c r="BK175"/>
  <c r="J167"/>
  <c r="J155"/>
  <c r="J145"/>
  <c r="BK131"/>
  <c r="J231"/>
  <c r="J222"/>
  <c r="BK209"/>
  <c r="J201"/>
  <c r="BK189"/>
  <c r="J182"/>
  <c r="BK171"/>
  <c r="BK162"/>
  <c r="BK154"/>
  <c r="J143"/>
  <c r="BK135"/>
  <c r="BK128"/>
  <c r="BK207"/>
  <c r="J183"/>
  <c r="BK159"/>
  <c r="BK134"/>
  <c i="8" r="BK185"/>
  <c r="BK178"/>
  <c r="J171"/>
  <c r="J161"/>
  <c r="BK151"/>
  <c r="J142"/>
  <c r="J135"/>
  <c r="J129"/>
  <c r="J187"/>
  <c r="BK175"/>
  <c r="BK166"/>
  <c r="BK159"/>
  <c r="J151"/>
  <c r="J144"/>
  <c r="J133"/>
  <c r="J127"/>
  <c i="9" r="J133"/>
  <c i="10" r="BK133"/>
  <c r="J127"/>
  <c i="11" r="BK132"/>
  <c r="J132"/>
  <c i="12" r="BK129"/>
  <c i="13" r="J135"/>
  <c r="J129"/>
  <c r="J134"/>
  <c r="J127"/>
  <c i="14" r="BK151"/>
  <c r="J138"/>
  <c r="J128"/>
  <c r="BK139"/>
  <c r="J157"/>
  <c r="J151"/>
  <c r="J133"/>
  <c i="15" r="BK160"/>
  <c r="BK149"/>
  <c r="BK135"/>
  <c r="J177"/>
  <c r="J162"/>
  <c r="J148"/>
  <c r="BK170"/>
  <c r="BK174"/>
  <c r="BK162"/>
  <c r="BK156"/>
  <c r="J142"/>
  <c r="BK180"/>
  <c r="J137"/>
  <c r="J174"/>
  <c r="J130"/>
  <c r="BK178"/>
  <c r="BK168"/>
  <c r="BK152"/>
  <c r="BK139"/>
  <c i="16" r="J143"/>
  <c r="BK152"/>
  <c r="BK159"/>
  <c r="BK157"/>
  <c r="BK155"/>
  <c r="BK144"/>
  <c r="BK141"/>
  <c r="BK127"/>
  <c r="BK132"/>
  <c r="BK129"/>
  <c i="17" r="BK129"/>
  <c i="18" r="J189"/>
  <c r="BK181"/>
  <c r="BK173"/>
  <c r="BK153"/>
  <c r="BK190"/>
  <c r="J174"/>
  <c r="BK189"/>
  <c r="BK129"/>
  <c r="J142"/>
  <c r="BK156"/>
  <c r="BK130"/>
  <c r="BK162"/>
  <c r="J154"/>
  <c r="BK142"/>
  <c r="J161"/>
  <c r="BK134"/>
  <c i="19" r="J152"/>
  <c r="BK146"/>
  <c r="BK138"/>
  <c r="BK130"/>
  <c r="BK136"/>
  <c r="J139"/>
  <c r="BK128"/>
  <c i="20" r="BK182"/>
  <c r="J175"/>
  <c r="BK167"/>
  <c r="BK157"/>
  <c r="BK152"/>
  <c r="J184"/>
  <c r="BK175"/>
  <c r="J169"/>
  <c r="J160"/>
  <c r="BK151"/>
  <c r="J143"/>
  <c r="BK158"/>
  <c r="J140"/>
  <c i="21" r="BK163"/>
  <c r="BK159"/>
  <c r="J147"/>
  <c r="BK138"/>
  <c r="J148"/>
  <c r="BK143"/>
  <c r="BK139"/>
  <c r="BK134"/>
  <c r="J160"/>
  <c r="BK152"/>
  <c r="J142"/>
  <c i="23" r="J239"/>
  <c r="J175"/>
  <c r="BK248"/>
  <c r="BK214"/>
  <c r="J210"/>
  <c r="BK204"/>
  <c r="BK138"/>
  <c r="BK184"/>
  <c r="J161"/>
  <c r="J168"/>
  <c r="BK135"/>
  <c i="24" r="J198"/>
  <c r="BK185"/>
  <c r="BK165"/>
  <c r="J152"/>
  <c r="BK198"/>
  <c r="J178"/>
  <c r="BK160"/>
  <c i="25" r="J404"/>
  <c r="BK347"/>
  <c r="BK325"/>
  <c r="J251"/>
  <c r="BK273"/>
  <c r="BK237"/>
  <c r="BK416"/>
  <c r="J266"/>
  <c r="BK349"/>
  <c r="BK323"/>
  <c r="BK288"/>
  <c r="J399"/>
  <c r="J326"/>
  <c r="J280"/>
  <c r="J165"/>
  <c r="J413"/>
  <c r="J406"/>
  <c r="BK400"/>
  <c r="BK392"/>
  <c r="BK384"/>
  <c r="BK374"/>
  <c r="J364"/>
  <c r="J354"/>
  <c r="BK344"/>
  <c r="BK283"/>
  <c r="J259"/>
  <c r="J141"/>
  <c r="BK341"/>
  <c r="J327"/>
  <c r="J288"/>
  <c r="J276"/>
  <c r="J243"/>
  <c r="J175"/>
  <c r="J307"/>
  <c r="J271"/>
  <c r="BK252"/>
  <c r="J229"/>
  <c r="J158"/>
  <c r="J398"/>
  <c r="J386"/>
  <c r="BK363"/>
  <c r="J215"/>
  <c r="J147"/>
  <c r="BK266"/>
  <c r="J163"/>
  <c r="J377"/>
  <c r="BK246"/>
  <c r="BK393"/>
  <c r="J379"/>
  <c r="BK361"/>
  <c r="BK303"/>
  <c r="J273"/>
  <c r="J258"/>
  <c r="J206"/>
  <c r="J153"/>
  <c i="26" r="J187"/>
  <c r="J178"/>
  <c r="J158"/>
  <c r="BK133"/>
  <c r="J190"/>
  <c r="J169"/>
  <c r="BK151"/>
  <c r="J200"/>
  <c r="BK190"/>
  <c r="J175"/>
  <c r="J168"/>
  <c r="BK156"/>
  <c r="J149"/>
  <c r="J135"/>
  <c r="BK199"/>
  <c r="BK184"/>
  <c r="BK171"/>
  <c r="J144"/>
  <c r="BK138"/>
  <c r="J145"/>
  <c i="27" r="BK165"/>
  <c r="BK161"/>
  <c r="BK168"/>
  <c r="J161"/>
  <c r="J156"/>
  <c r="J153"/>
  <c r="J149"/>
  <c r="J146"/>
  <c r="J143"/>
  <c r="BK134"/>
  <c r="J142"/>
  <c r="BK131"/>
  <c r="J128"/>
  <c i="28" r="J393"/>
  <c r="J386"/>
  <c r="BK375"/>
  <c r="BK366"/>
  <c r="BK353"/>
  <c r="BK339"/>
  <c r="BK329"/>
  <c r="J321"/>
  <c r="BK310"/>
  <c r="J270"/>
  <c r="J258"/>
  <c r="J251"/>
  <c r="J244"/>
  <c r="BK236"/>
  <c r="J225"/>
  <c r="BK180"/>
  <c r="BK166"/>
  <c r="BK157"/>
  <c r="BK147"/>
  <c r="BK272"/>
  <c r="J250"/>
  <c r="BK192"/>
  <c r="J172"/>
  <c r="BK400"/>
  <c r="BK390"/>
  <c r="BK382"/>
  <c r="BK371"/>
  <c r="J366"/>
  <c r="BK358"/>
  <c r="BK349"/>
  <c r="J339"/>
  <c r="J332"/>
  <c r="J326"/>
  <c r="J315"/>
  <c r="J304"/>
  <c r="J299"/>
  <c r="BK285"/>
  <c r="BK273"/>
  <c r="BK262"/>
  <c r="BK252"/>
  <c r="BK242"/>
  <c r="J234"/>
  <c r="BK229"/>
  <c r="BK221"/>
  <c r="J213"/>
  <c r="J200"/>
  <c r="J192"/>
  <c r="J188"/>
  <c r="BK171"/>
  <c r="J162"/>
  <c r="BK155"/>
  <c r="BK146"/>
  <c r="J389"/>
  <c r="BK354"/>
  <c r="J335"/>
  <c r="BK319"/>
  <c r="BK295"/>
  <c r="BK286"/>
  <c r="J260"/>
  <c r="BK237"/>
  <c r="J198"/>
  <c r="J167"/>
  <c r="J150"/>
  <c i="29" r="J190"/>
  <c r="BK181"/>
  <c r="J173"/>
  <c r="BK164"/>
  <c r="BK154"/>
  <c r="J138"/>
  <c r="J131"/>
  <c r="BK188"/>
  <c r="BK180"/>
  <c r="J174"/>
  <c r="BK166"/>
  <c r="J157"/>
  <c r="BK151"/>
  <c r="BK145"/>
  <c r="J137"/>
  <c r="BK127"/>
  <c r="J184"/>
  <c r="BK155"/>
  <c r="J143"/>
  <c r="J165"/>
  <c i="30" r="J237"/>
  <c r="BK228"/>
  <c r="J218"/>
  <c r="BK208"/>
  <c r="BK199"/>
  <c r="J193"/>
  <c r="J186"/>
  <c r="J180"/>
  <c r="BK173"/>
  <c r="BK169"/>
  <c r="BK161"/>
  <c r="BK155"/>
  <c r="BK147"/>
  <c r="BK142"/>
  <c r="J136"/>
  <c r="BK128"/>
  <c r="J239"/>
  <c r="J233"/>
  <c r="J225"/>
  <c r="J214"/>
  <c r="J206"/>
  <c r="J197"/>
  <c r="BK189"/>
  <c r="BK183"/>
  <c r="J172"/>
  <c r="BK166"/>
  <c r="BK150"/>
  <c r="BK141"/>
  <c r="J132"/>
  <c r="J226"/>
  <c r="J200"/>
  <c r="J183"/>
  <c r="J160"/>
  <c r="BK145"/>
  <c r="BK127"/>
  <c i="31" r="J132"/>
  <c i="32" r="J133"/>
  <c r="J130"/>
  <c i="33" r="BK130"/>
  <c r="J130"/>
  <c i="34" r="J130"/>
  <c r="J127"/>
  <c i="35" r="BK132"/>
  <c r="BK127"/>
  <c i="36" r="J153"/>
  <c r="BK150"/>
  <c r="J147"/>
  <c r="BK143"/>
  <c r="BK137"/>
  <c r="J127"/>
  <c r="BK142"/>
  <c r="J131"/>
  <c i="37" r="J145"/>
  <c r="BK131"/>
  <c r="J143"/>
  <c i="40" r="BK182"/>
  <c r="J145"/>
  <c r="BK149"/>
  <c r="BK161"/>
  <c r="J127"/>
  <c i="41" r="J152"/>
  <c r="BK135"/>
  <c r="BK146"/>
  <c r="J154"/>
  <c i="42" r="J174"/>
  <c r="J159"/>
  <c r="J144"/>
  <c r="J166"/>
  <c i="43" r="J130"/>
  <c i="45" r="J137"/>
  <c r="J134"/>
  <c i="37" r="J146"/>
  <c r="J133"/>
  <c i="38" r="BK153"/>
  <c r="BK146"/>
  <c r="J141"/>
  <c r="BK134"/>
  <c r="BK128"/>
  <c r="J151"/>
  <c r="J142"/>
  <c r="BK136"/>
  <c r="J128"/>
  <c i="39" r="J129"/>
  <c r="BK132"/>
  <c r="J128"/>
  <c i="40" r="BK173"/>
  <c r="BK165"/>
  <c r="BK154"/>
  <c r="J147"/>
  <c r="J134"/>
  <c r="J176"/>
  <c r="J155"/>
  <c r="BK145"/>
  <c r="J179"/>
  <c r="BK172"/>
  <c r="BK160"/>
  <c r="J141"/>
  <c r="J132"/>
  <c r="J170"/>
  <c r="J160"/>
  <c r="J130"/>
  <c i="41" r="BK161"/>
  <c r="J156"/>
  <c r="J149"/>
  <c r="J145"/>
  <c r="J130"/>
  <c r="BK147"/>
  <c r="BK131"/>
  <c r="J155"/>
  <c r="BK142"/>
  <c r="J134"/>
  <c r="BK128"/>
  <c r="J128"/>
  <c i="42" r="J173"/>
  <c r="J160"/>
  <c r="J148"/>
  <c r="BK142"/>
  <c r="BK133"/>
  <c r="J157"/>
  <c r="BK146"/>
  <c r="J134"/>
  <c r="J170"/>
  <c r="BK136"/>
  <c r="BK156"/>
  <c i="43" r="BK129"/>
  <c i="45" r="BK139"/>
  <c r="BK131"/>
  <c r="J131"/>
  <c i="2" r="BK894"/>
  <c r="BK815"/>
  <c r="BK808"/>
  <c r="BK804"/>
  <c r="BK244"/>
  <c r="J165"/>
  <c r="BK810"/>
  <c r="J796"/>
  <c r="J786"/>
  <c r="BK777"/>
  <c r="J775"/>
  <c r="J770"/>
  <c r="J764"/>
  <c r="J229"/>
  <c r="J160"/>
  <c i="1" r="AS147"/>
  <c i="2" r="J244"/>
  <c r="BK229"/>
  <c r="J162"/>
  <c r="J147"/>
  <c r="BK764"/>
  <c r="BK246"/>
  <c r="BK155"/>
  <c i="1" r="AS124"/>
  <c i="3" r="BK1131"/>
  <c r="J978"/>
  <c r="J1150"/>
  <c r="BK1140"/>
  <c r="J1122"/>
  <c r="J1114"/>
  <c r="J992"/>
  <c r="BK972"/>
  <c r="BK949"/>
  <c r="BK925"/>
  <c r="J914"/>
  <c r="J901"/>
  <c r="BK890"/>
  <c r="BK144"/>
  <c r="J1128"/>
  <c r="BK906"/>
  <c r="J854"/>
  <c r="J813"/>
  <c r="BK1150"/>
  <c r="BK1138"/>
  <c r="BK1129"/>
  <c r="BK1116"/>
  <c r="BK983"/>
  <c r="J971"/>
  <c r="BK943"/>
  <c r="BK917"/>
  <c r="BK903"/>
  <c r="J880"/>
  <c r="J868"/>
  <c r="BK854"/>
  <c r="BK259"/>
  <c r="BK198"/>
  <c r="J157"/>
  <c r="BK893"/>
  <c r="BK873"/>
  <c r="J204"/>
  <c r="J1138"/>
  <c r="BK1115"/>
  <c r="J983"/>
  <c r="BK962"/>
  <c r="BK898"/>
  <c r="BK862"/>
  <c r="J827"/>
  <c r="J263"/>
  <c r="J1126"/>
  <c r="J1105"/>
  <c r="BK916"/>
  <c r="J895"/>
  <c r="BK853"/>
  <c r="BK816"/>
  <c r="BK215"/>
  <c r="J178"/>
  <c r="BK1145"/>
  <c r="BK971"/>
  <c r="J904"/>
  <c r="J816"/>
  <c r="BK1147"/>
  <c r="BK1120"/>
  <c r="BK990"/>
  <c r="BK920"/>
  <c r="BK867"/>
  <c r="J259"/>
  <c r="J229"/>
  <c r="J1123"/>
  <c r="BK1105"/>
  <c r="J977"/>
  <c r="BK955"/>
  <c r="J944"/>
  <c r="J903"/>
  <c r="J894"/>
  <c r="BK888"/>
  <c r="J878"/>
  <c r="BK865"/>
  <c r="J853"/>
  <c r="J960"/>
  <c r="J943"/>
  <c r="BK966"/>
  <c r="J869"/>
  <c r="J144"/>
  <c i="4" r="J231"/>
  <c r="J196"/>
  <c r="J184"/>
  <c r="BK220"/>
  <c r="BK237"/>
  <c r="BK225"/>
  <c r="BK200"/>
  <c r="J185"/>
  <c r="BK173"/>
  <c r="J138"/>
  <c r="J211"/>
  <c r="J188"/>
  <c r="BK162"/>
  <c r="BK144"/>
  <c r="BK240"/>
  <c r="BK221"/>
  <c r="BK198"/>
  <c r="BK176"/>
  <c r="BK163"/>
  <c r="J135"/>
  <c r="BK182"/>
  <c r="J166"/>
  <c r="BK160"/>
  <c r="BK146"/>
  <c r="J140"/>
  <c r="BK134"/>
  <c r="J143"/>
  <c r="BK222"/>
  <c r="BK238"/>
  <c r="BK209"/>
  <c r="BK184"/>
  <c r="BK174"/>
  <c r="J232"/>
  <c i="5" r="BK146"/>
  <c r="J141"/>
  <c r="J137"/>
  <c r="J134"/>
  <c r="BK130"/>
  <c r="J150"/>
  <c r="J136"/>
  <c r="J129"/>
  <c r="BK172"/>
  <c r="BK166"/>
  <c r="J152"/>
  <c r="BK143"/>
  <c r="J138"/>
  <c r="J128"/>
  <c i="6" r="J436"/>
  <c r="J429"/>
  <c r="BK425"/>
  <c r="J420"/>
  <c r="J415"/>
  <c r="BK410"/>
  <c r="BK402"/>
  <c r="BK392"/>
  <c r="BK380"/>
  <c r="J372"/>
  <c r="BK356"/>
  <c r="J348"/>
  <c r="BK337"/>
  <c r="J326"/>
  <c r="BK295"/>
  <c r="BK288"/>
  <c r="J260"/>
  <c r="BK244"/>
  <c r="BK426"/>
  <c r="J412"/>
  <c r="BK401"/>
  <c r="J385"/>
  <c r="J371"/>
  <c r="J354"/>
  <c r="J333"/>
  <c r="BK306"/>
  <c r="BK258"/>
  <c r="J164"/>
  <c r="BK159"/>
  <c r="BK444"/>
  <c r="BK442"/>
  <c r="BK438"/>
  <c r="BK432"/>
  <c r="J425"/>
  <c r="BK420"/>
  <c r="J410"/>
  <c r="BK405"/>
  <c r="J401"/>
  <c r="J393"/>
  <c r="BK386"/>
  <c r="BK379"/>
  <c r="BK367"/>
  <c r="BK360"/>
  <c r="BK352"/>
  <c r="BK342"/>
  <c r="BK335"/>
  <c r="J327"/>
  <c r="BK320"/>
  <c r="BK302"/>
  <c r="BK284"/>
  <c r="J275"/>
  <c r="BK249"/>
  <c r="J243"/>
  <c r="BK232"/>
  <c r="BK225"/>
  <c r="J217"/>
  <c r="BK210"/>
  <c r="BK396"/>
  <c r="BK385"/>
  <c r="BK361"/>
  <c r="BK333"/>
  <c r="BK321"/>
  <c r="J274"/>
  <c r="BK263"/>
  <c r="J249"/>
  <c r="J192"/>
  <c r="BK168"/>
  <c r="J159"/>
  <c r="BK238"/>
  <c r="BK182"/>
  <c r="J170"/>
  <c r="BK167"/>
  <c r="J151"/>
  <c r="J148"/>
  <c r="BK318"/>
  <c r="BK265"/>
  <c r="J218"/>
  <c r="BK209"/>
  <c r="BK178"/>
  <c i="7" r="BK234"/>
  <c r="J229"/>
  <c r="J223"/>
  <c r="J218"/>
  <c r="J212"/>
  <c r="BK208"/>
  <c r="BK200"/>
  <c r="J194"/>
  <c r="BK188"/>
  <c r="BK182"/>
  <c r="J173"/>
  <c r="J169"/>
  <c r="BK163"/>
  <c r="J157"/>
  <c r="J152"/>
  <c r="BK141"/>
  <c r="BK133"/>
  <c r="J130"/>
  <c r="BK226"/>
  <c r="BK219"/>
  <c r="BK216"/>
  <c r="J210"/>
  <c r="BK203"/>
  <c r="BK199"/>
  <c r="J191"/>
  <c r="J184"/>
  <c r="BK179"/>
  <c r="BK173"/>
  <c r="J168"/>
  <c r="J163"/>
  <c r="J156"/>
  <c r="BK151"/>
  <c r="BK145"/>
  <c r="J141"/>
  <c r="BK136"/>
  <c r="BK130"/>
  <c r="J127"/>
  <c r="BK229"/>
  <c r="BK214"/>
  <c r="BK194"/>
  <c r="J175"/>
  <c r="J160"/>
  <c r="J146"/>
  <c r="J140"/>
  <c i="8" r="BK192"/>
  <c r="BK187"/>
  <c r="J183"/>
  <c r="BK180"/>
  <c r="J173"/>
  <c r="BK168"/>
  <c r="BK164"/>
  <c r="J159"/>
  <c r="BK154"/>
  <c r="J150"/>
  <c r="J146"/>
  <c r="J141"/>
  <c r="J136"/>
  <c r="BK130"/>
  <c r="BK191"/>
  <c r="J185"/>
  <c r="J180"/>
  <c r="BK173"/>
  <c r="BK163"/>
  <c r="BK157"/>
  <c r="BK153"/>
  <c r="J147"/>
  <c r="BK140"/>
  <c r="BK136"/>
  <c r="J131"/>
  <c i="9" r="BK132"/>
  <c r="J132"/>
  <c r="BK128"/>
  <c i="10" r="BK130"/>
  <c r="J133"/>
  <c r="BK128"/>
  <c i="11" r="J129"/>
  <c r="J128"/>
  <c i="12" r="BK131"/>
  <c r="J128"/>
  <c i="13" r="J139"/>
  <c r="BK132"/>
  <c r="BK127"/>
  <c r="BK138"/>
  <c r="BK133"/>
  <c r="BK129"/>
  <c i="14" r="J158"/>
  <c r="BK150"/>
  <c r="BK144"/>
  <c r="BK137"/>
  <c r="BK133"/>
  <c r="BK149"/>
  <c r="BK138"/>
  <c r="J149"/>
  <c r="BK148"/>
  <c r="J147"/>
  <c r="J146"/>
  <c r="BK145"/>
  <c r="J145"/>
  <c r="J144"/>
  <c r="BK143"/>
  <c r="BK142"/>
  <c r="BK134"/>
  <c r="J130"/>
  <c r="J127"/>
  <c i="15" r="J146"/>
  <c r="J147"/>
  <c r="BK137"/>
  <c r="BK134"/>
  <c r="J128"/>
  <c r="BK172"/>
  <c r="BK166"/>
  <c r="J160"/>
  <c r="BK131"/>
  <c r="BK177"/>
  <c r="J171"/>
  <c r="BK138"/>
  <c r="BK132"/>
  <c r="J127"/>
  <c r="J155"/>
  <c r="BK144"/>
  <c r="J138"/>
  <c r="J182"/>
  <c r="BK164"/>
  <c r="BK153"/>
  <c r="J145"/>
  <c r="J175"/>
  <c r="J172"/>
  <c r="BK129"/>
  <c r="J180"/>
  <c r="BK171"/>
  <c r="BK146"/>
  <c r="BK161"/>
  <c r="J159"/>
  <c i="16" r="BK158"/>
  <c r="BK151"/>
  <c r="BK139"/>
  <c r="J135"/>
  <c r="BK156"/>
  <c r="BK160"/>
  <c r="J144"/>
  <c r="J158"/>
  <c r="BK138"/>
  <c r="J139"/>
  <c r="BK130"/>
  <c i="18" r="J158"/>
  <c r="BK145"/>
  <c r="BK140"/>
  <c r="BK180"/>
  <c r="J172"/>
  <c r="J150"/>
  <c r="BK144"/>
  <c r="BK178"/>
  <c r="BK159"/>
  <c r="BK183"/>
  <c r="J133"/>
  <c r="BK128"/>
  <c r="J191"/>
  <c r="J173"/>
  <c r="J165"/>
  <c r="BK165"/>
  <c r="BK148"/>
  <c r="BK139"/>
  <c r="J131"/>
  <c r="BK155"/>
  <c r="BK133"/>
  <c i="19" r="J154"/>
  <c r="BK153"/>
  <c r="BK152"/>
  <c r="BK150"/>
  <c r="J147"/>
  <c r="BK144"/>
  <c r="BK137"/>
  <c r="BK127"/>
  <c r="J143"/>
  <c r="BK154"/>
  <c r="J148"/>
  <c r="J138"/>
  <c r="BK147"/>
  <c i="20" r="J183"/>
  <c r="BK180"/>
  <c r="J174"/>
  <c r="BK170"/>
  <c r="J167"/>
  <c r="J158"/>
  <c r="BK146"/>
  <c r="J137"/>
  <c r="J133"/>
  <c r="J180"/>
  <c r="BK178"/>
  <c r="BK174"/>
  <c r="BK156"/>
  <c r="BK149"/>
  <c r="J146"/>
  <c r="BK140"/>
  <c r="J135"/>
  <c r="J165"/>
  <c r="BK137"/>
  <c i="21" r="BK144"/>
  <c r="J140"/>
  <c r="BK135"/>
  <c r="BK131"/>
  <c r="BK145"/>
  <c r="BK141"/>
  <c i="23" r="BK226"/>
  <c r="BK201"/>
  <c r="BK170"/>
  <c r="J135"/>
  <c r="J226"/>
  <c r="BK172"/>
  <c r="BK195"/>
  <c r="J250"/>
  <c r="BK237"/>
  <c r="BK175"/>
  <c r="J149"/>
  <c r="J214"/>
  <c r="J184"/>
  <c r="J158"/>
  <c r="J142"/>
  <c i="24" r="BK214"/>
  <c r="BK209"/>
  <c r="BK202"/>
  <c r="J195"/>
  <c r="BK189"/>
  <c r="BK178"/>
  <c r="J163"/>
  <c r="BK149"/>
  <c r="J204"/>
  <c r="J171"/>
  <c r="BK195"/>
  <c r="BK191"/>
  <c r="BK167"/>
  <c r="J155"/>
  <c i="25" r="J403"/>
  <c r="BK326"/>
  <c r="BK315"/>
  <c r="BK258"/>
  <c r="BK379"/>
  <c r="J320"/>
  <c r="BK307"/>
  <c r="J246"/>
  <c r="BK153"/>
  <c r="BK403"/>
  <c r="J285"/>
  <c r="BK267"/>
  <c r="J418"/>
  <c r="BK284"/>
  <c r="BK268"/>
  <c r="J219"/>
  <c r="BK406"/>
  <c r="BK301"/>
  <c r="J263"/>
  <c r="BK247"/>
  <c r="BK210"/>
  <c r="BK143"/>
  <c r="J397"/>
  <c r="BK385"/>
  <c r="BK220"/>
  <c r="J185"/>
  <c r="J329"/>
  <c r="BK206"/>
  <c r="J333"/>
  <c r="BK248"/>
  <c r="BK388"/>
  <c r="BK377"/>
  <c r="J360"/>
  <c r="J315"/>
  <c r="J275"/>
  <c r="BK263"/>
  <c r="BK245"/>
  <c r="BK200"/>
  <c i="26" r="J201"/>
  <c r="BK186"/>
  <c r="BK174"/>
  <c r="J150"/>
  <c r="J191"/>
  <c r="J167"/>
  <c r="J146"/>
  <c r="BK196"/>
  <c r="BK179"/>
  <c r="BK170"/>
  <c r="BK164"/>
  <c r="BK155"/>
  <c r="BK142"/>
  <c r="J132"/>
  <c r="J192"/>
  <c r="BK175"/>
  <c r="J166"/>
  <c r="J151"/>
  <c r="J147"/>
  <c r="J143"/>
  <c i="27" r="J168"/>
  <c r="BK160"/>
  <c r="J170"/>
  <c r="J165"/>
  <c r="BK159"/>
  <c r="BK156"/>
  <c r="BK152"/>
  <c r="BK147"/>
  <c r="J144"/>
  <c r="J140"/>
  <c r="BK132"/>
  <c r="J139"/>
  <c r="BK135"/>
  <c r="J130"/>
  <c i="28" r="BK394"/>
  <c r="BK385"/>
  <c r="J378"/>
  <c r="BK367"/>
  <c r="J360"/>
  <c r="J350"/>
  <c r="J337"/>
  <c r="J325"/>
  <c r="BK315"/>
  <c r="BK305"/>
  <c r="BK298"/>
  <c r="J291"/>
  <c r="J287"/>
  <c r="BK280"/>
  <c r="J275"/>
  <c r="BK266"/>
  <c r="BK255"/>
  <c r="BK249"/>
  <c r="J245"/>
  <c r="BK235"/>
  <c r="BK226"/>
  <c r="J219"/>
  <c r="BK210"/>
  <c r="BK205"/>
  <c r="BK195"/>
  <c r="J182"/>
  <c r="J171"/>
  <c r="BK162"/>
  <c r="J154"/>
  <c r="J146"/>
  <c r="J264"/>
  <c r="BK218"/>
  <c r="BK187"/>
  <c r="J170"/>
  <c r="J398"/>
  <c r="J391"/>
  <c r="J381"/>
  <c r="J376"/>
  <c r="J365"/>
  <c r="J352"/>
  <c r="BK344"/>
  <c r="BK337"/>
  <c r="BK325"/>
  <c r="J319"/>
  <c r="J310"/>
  <c r="J298"/>
  <c r="J284"/>
  <c r="BK275"/>
  <c r="BK268"/>
  <c r="J256"/>
  <c r="J241"/>
  <c r="J232"/>
  <c r="J227"/>
  <c r="J215"/>
  <c r="BK204"/>
  <c r="J193"/>
  <c r="BK181"/>
  <c r="BK168"/>
  <c r="J157"/>
  <c r="BK148"/>
  <c r="BK399"/>
  <c r="BK373"/>
  <c r="J344"/>
  <c r="J322"/>
  <c r="J309"/>
  <c r="BK292"/>
  <c r="J271"/>
  <c r="J247"/>
  <c r="J208"/>
  <c r="J199"/>
  <c r="J187"/>
  <c r="BK173"/>
  <c r="BK160"/>
  <c i="29" r="BK191"/>
  <c r="BK182"/>
  <c r="BK174"/>
  <c r="J166"/>
  <c r="J155"/>
  <c r="J141"/>
  <c r="J132"/>
  <c r="J189"/>
  <c r="BK179"/>
  <c r="BK168"/>
  <c r="J159"/>
  <c r="BK150"/>
  <c r="BK141"/>
  <c r="BK136"/>
  <c r="J193"/>
  <c r="J180"/>
  <c r="BK153"/>
  <c r="J142"/>
  <c r="BK192"/>
  <c r="J129"/>
  <c i="30" r="J243"/>
  <c r="J240"/>
  <c r="J235"/>
  <c r="BK229"/>
  <c r="J221"/>
  <c r="BK215"/>
  <c r="BK206"/>
  <c r="BK197"/>
  <c r="J173"/>
  <c r="J163"/>
  <c r="BK157"/>
  <c r="J150"/>
  <c r="J141"/>
  <c r="J134"/>
  <c r="BK245"/>
  <c r="BK237"/>
  <c r="BK227"/>
  <c r="BK221"/>
  <c r="J210"/>
  <c r="BK201"/>
  <c r="J190"/>
  <c r="J182"/>
  <c r="BK176"/>
  <c r="BK168"/>
  <c r="BK158"/>
  <c r="BK149"/>
  <c r="BK140"/>
  <c r="BK131"/>
  <c r="J230"/>
  <c r="J211"/>
  <c r="J187"/>
  <c r="J164"/>
  <c r="J153"/>
  <c r="BK133"/>
  <c i="31" r="BK128"/>
  <c r="J127"/>
  <c i="34" r="J129"/>
  <c i="35" r="J130"/>
  <c r="BK130"/>
  <c i="36" r="J155"/>
  <c r="J152"/>
  <c r="BK147"/>
  <c r="J144"/>
  <c r="J135"/>
  <c r="J143"/>
  <c r="BK138"/>
  <c r="BK129"/>
  <c i="37" r="J142"/>
  <c r="J148"/>
  <c r="BK127"/>
  <c r="J138"/>
  <c i="40" r="J162"/>
  <c r="BK164"/>
  <c r="J138"/>
  <c r="BK167"/>
  <c r="BK140"/>
  <c r="BK166"/>
  <c i="2" r="J981"/>
  <c r="BK814"/>
  <c r="J808"/>
  <c r="J802"/>
  <c r="BK819"/>
  <c r="BK796"/>
  <c r="J783"/>
  <c r="BK773"/>
  <c r="BK765"/>
  <c i="3" r="J1121"/>
  <c r="J956"/>
  <c r="J905"/>
  <c r="BK178"/>
  <c r="BK1133"/>
  <c r="J862"/>
  <c r="J820"/>
  <c r="BK1142"/>
  <c r="J1111"/>
  <c r="BK963"/>
  <c r="BK918"/>
  <c r="BK887"/>
  <c r="J865"/>
  <c r="BK410"/>
  <c r="BK195"/>
  <c r="J909"/>
  <c r="BK860"/>
  <c r="J1137"/>
  <c r="J925"/>
  <c r="BK875"/>
  <c r="BK847"/>
  <c r="J251"/>
  <c r="J986"/>
  <c r="BK913"/>
  <c r="J823"/>
  <c r="BK201"/>
  <c r="BK1135"/>
  <c r="J866"/>
  <c r="BK163"/>
  <c r="J963"/>
  <c r="BK872"/>
  <c r="BK251"/>
  <c r="J1118"/>
  <c r="BK989"/>
  <c r="BK957"/>
  <c r="J913"/>
  <c r="J902"/>
  <c r="BK886"/>
  <c r="J874"/>
  <c r="BK812"/>
  <c r="J867"/>
  <c r="BK894"/>
  <c r="J830"/>
  <c i="4" r="J217"/>
  <c r="BK190"/>
  <c r="BK216"/>
  <c r="BK235"/>
  <c r="J209"/>
  <c r="J195"/>
  <c r="J174"/>
  <c r="J235"/>
  <c r="BK199"/>
  <c r="J157"/>
  <c r="J230"/>
  <c r="BK204"/>
  <c r="BK175"/>
  <c r="J202"/>
  <c r="J165"/>
  <c r="J153"/>
  <c r="BK137"/>
  <c r="BK229"/>
  <c r="BK236"/>
  <c r="J218"/>
  <c r="BK180"/>
  <c r="BK133"/>
  <c r="J206"/>
  <c r="J189"/>
  <c r="BK165"/>
  <c r="J149"/>
  <c r="BK153"/>
  <c r="BK132"/>
  <c i="5" r="BK168"/>
  <c r="BK160"/>
  <c r="BK153"/>
  <c r="J144"/>
  <c r="BK136"/>
  <c r="J175"/>
  <c r="J156"/>
  <c r="J130"/>
  <c r="BK173"/>
  <c r="J168"/>
  <c r="J148"/>
  <c r="BK132"/>
  <c i="6" r="BK434"/>
  <c r="J422"/>
  <c r="J413"/>
  <c r="BK399"/>
  <c r="BK378"/>
  <c r="BK358"/>
  <c r="BK344"/>
  <c r="BK319"/>
  <c r="BK283"/>
  <c r="J253"/>
  <c r="BK416"/>
  <c r="J396"/>
  <c r="BK366"/>
  <c r="J345"/>
  <c r="J267"/>
  <c r="BK170"/>
  <c r="J443"/>
  <c r="J435"/>
  <c r="BK428"/>
  <c r="BK417"/>
  <c r="BK407"/>
  <c r="J380"/>
  <c r="J355"/>
  <c r="J338"/>
  <c r="J331"/>
  <c r="BK317"/>
  <c r="J299"/>
  <c r="J264"/>
  <c r="J244"/>
  <c r="J229"/>
  <c r="J219"/>
  <c r="J206"/>
  <c r="J395"/>
  <c r="J346"/>
  <c r="BK323"/>
  <c r="BK278"/>
  <c r="J255"/>
  <c r="J200"/>
  <c r="J277"/>
  <c r="J306"/>
  <c r="BK228"/>
  <c r="BK197"/>
  <c r="J186"/>
  <c r="J266"/>
  <c r="J227"/>
  <c r="J196"/>
  <c r="BK147"/>
  <c r="BK252"/>
  <c r="BK231"/>
  <c r="J221"/>
  <c r="J204"/>
  <c r="BK196"/>
  <c r="J176"/>
  <c r="J165"/>
  <c r="BK149"/>
  <c r="J318"/>
  <c r="BK303"/>
  <c r="J282"/>
  <c r="J271"/>
  <c r="J256"/>
  <c r="BK237"/>
  <c r="J175"/>
  <c r="BK163"/>
  <c r="J146"/>
  <c r="J254"/>
  <c r="BK206"/>
  <c i="7" r="J235"/>
  <c r="BK227"/>
  <c r="J215"/>
  <c r="J204"/>
  <c r="BK196"/>
  <c r="BK190"/>
  <c r="J179"/>
  <c r="BK172"/>
  <c r="J164"/>
  <c r="J153"/>
  <c r="BK139"/>
  <c r="J129"/>
  <c r="BK230"/>
  <c r="J220"/>
  <c r="BK211"/>
  <c r="J200"/>
  <c r="J188"/>
  <c r="BK180"/>
  <c r="J172"/>
  <c r="BK166"/>
  <c r="BK155"/>
  <c r="BK146"/>
  <c r="J134"/>
  <c r="BK232"/>
  <c r="BK215"/>
  <c r="BK184"/>
  <c r="BK156"/>
  <c i="8" r="J155"/>
  <c r="J145"/>
  <c r="BK137"/>
  <c r="BK127"/>
  <c r="J186"/>
  <c r="J178"/>
  <c r="J170"/>
  <c r="BK161"/>
  <c r="BK152"/>
  <c r="BK145"/>
  <c r="J137"/>
  <c r="BK128"/>
  <c i="9" r="J127"/>
  <c i="10" r="J131"/>
  <c r="BK129"/>
  <c i="11" r="BK128"/>
  <c i="12" r="J130"/>
  <c r="J127"/>
  <c i="13" r="BK134"/>
  <c r="BK140"/>
  <c r="J132"/>
  <c i="14" r="J156"/>
  <c r="BK146"/>
  <c r="BK135"/>
  <c r="BK156"/>
  <c r="J136"/>
  <c r="BK154"/>
  <c r="J135"/>
  <c r="BK128"/>
  <c i="15" r="J150"/>
  <c r="BK130"/>
  <c r="J133"/>
  <c r="J170"/>
  <c r="J152"/>
  <c r="BK136"/>
  <c r="BK181"/>
  <c r="BK141"/>
  <c r="J129"/>
  <c r="BK128"/>
  <c r="BK184"/>
  <c r="BK142"/>
  <c r="J181"/>
  <c r="J169"/>
  <c r="BK145"/>
  <c r="J143"/>
  <c i="16" r="BK149"/>
  <c r="J159"/>
  <c r="J150"/>
  <c r="BK128"/>
  <c r="J151"/>
  <c r="BK154"/>
  <c r="BK143"/>
  <c r="BK140"/>
  <c r="BK146"/>
  <c r="J131"/>
  <c i="17" r="BK134"/>
  <c r="BK131"/>
  <c i="18" r="J185"/>
  <c r="J180"/>
  <c r="J171"/>
  <c r="J156"/>
  <c r="BK141"/>
  <c r="BK191"/>
  <c r="J181"/>
  <c r="J162"/>
  <c r="J143"/>
  <c r="J166"/>
  <c r="J186"/>
  <c r="J167"/>
  <c r="J147"/>
  <c r="BK146"/>
  <c r="J134"/>
  <c r="J157"/>
  <c i="19" r="BK151"/>
  <c r="BK145"/>
  <c r="J136"/>
  <c r="BK131"/>
  <c r="BK149"/>
  <c r="BK155"/>
  <c r="BK140"/>
  <c r="BK132"/>
  <c r="J128"/>
  <c i="20" r="J178"/>
  <c r="BK169"/>
  <c r="BK145"/>
  <c r="J173"/>
  <c r="J163"/>
  <c r="BK153"/>
  <c r="BK147"/>
  <c r="BK139"/>
  <c r="J171"/>
  <c i="21" r="BK160"/>
  <c r="BK155"/>
  <c r="J146"/>
  <c r="BK137"/>
  <c r="BK164"/>
  <c r="J157"/>
  <c r="J164"/>
  <c r="BK150"/>
  <c r="J137"/>
  <c i="22" r="J127"/>
  <c r="BK125"/>
  <c i="23" r="BK233"/>
  <c r="BK247"/>
  <c r="J201"/>
  <c r="J245"/>
  <c r="BK198"/>
  <c r="J222"/>
  <c r="J155"/>
  <c r="J167"/>
  <c r="J195"/>
  <c i="24" r="BK168"/>
  <c r="BK204"/>
  <c r="J191"/>
  <c r="J175"/>
  <c r="BK212"/>
  <c r="BK193"/>
  <c r="J173"/>
  <c r="J194"/>
  <c r="J165"/>
  <c i="25" r="J415"/>
  <c r="BK272"/>
  <c r="BK419"/>
  <c r="J316"/>
  <c r="BK254"/>
  <c r="J239"/>
  <c r="J325"/>
  <c r="J256"/>
  <c r="BK250"/>
  <c r="J247"/>
  <c r="J244"/>
  <c r="BK226"/>
  <c r="BK223"/>
  <c r="BK414"/>
  <c r="BK413"/>
  <c r="J412"/>
  <c r="J407"/>
  <c r="J405"/>
  <c r="J390"/>
  <c r="BK376"/>
  <c r="BK360"/>
  <c r="J355"/>
  <c r="J351"/>
  <c r="J336"/>
  <c r="J328"/>
  <c r="J301"/>
  <c r="BK278"/>
  <c r="BK353"/>
  <c r="BK320"/>
  <c r="BK282"/>
  <c r="BK271"/>
  <c r="BK215"/>
  <c r="BK418"/>
  <c r="J408"/>
  <c r="J402"/>
  <c r="BK395"/>
  <c r="J388"/>
  <c r="BK380"/>
  <c r="J372"/>
  <c r="BK358"/>
  <c r="J353"/>
  <c r="BK333"/>
  <c r="J282"/>
  <c r="J242"/>
  <c r="J419"/>
  <c r="J358"/>
  <c r="BK338"/>
  <c r="J305"/>
  <c r="BK280"/>
  <c r="BK261"/>
  <c r="J223"/>
  <c r="J169"/>
  <c r="BK309"/>
  <c r="J270"/>
  <c r="J249"/>
  <c r="J226"/>
  <c r="BK147"/>
  <c r="J361"/>
  <c r="BK351"/>
  <c r="J222"/>
  <c r="J396"/>
  <c r="BK249"/>
  <c r="J395"/>
  <c r="J384"/>
  <c r="BK368"/>
  <c r="J338"/>
  <c r="BK279"/>
  <c r="J262"/>
  <c r="J208"/>
  <c r="J161"/>
  <c i="26" r="J195"/>
  <c r="BK182"/>
  <c r="J164"/>
  <c r="J156"/>
  <c r="BK161"/>
  <c r="J138"/>
  <c r="J194"/>
  <c r="J176"/>
  <c r="BK166"/>
  <c r="BK158"/>
  <c r="BK147"/>
  <c r="J131"/>
  <c r="BK194"/>
  <c r="BK177"/>
  <c r="J163"/>
  <c r="J134"/>
  <c r="BK144"/>
  <c i="27" r="J164"/>
  <c r="J157"/>
  <c r="BK153"/>
  <c r="J150"/>
  <c r="BK146"/>
  <c r="BK142"/>
  <c r="J138"/>
  <c r="BK130"/>
  <c r="BK138"/>
  <c r="BK128"/>
  <c i="28" r="BK396"/>
  <c r="J383"/>
  <c r="J373"/>
  <c r="BK365"/>
  <c r="J361"/>
  <c r="BK352"/>
  <c r="BK345"/>
  <c r="BK332"/>
  <c r="BK323"/>
  <c r="BK311"/>
  <c r="J303"/>
  <c r="BK297"/>
  <c r="J289"/>
  <c r="J283"/>
  <c r="J277"/>
  <c r="J268"/>
  <c r="J257"/>
  <c r="J249"/>
  <c r="J243"/>
  <c r="J233"/>
  <c r="BK224"/>
  <c r="J218"/>
  <c r="J209"/>
  <c r="BK203"/>
  <c r="BK188"/>
  <c r="BK176"/>
  <c r="J165"/>
  <c r="BK158"/>
  <c r="J148"/>
  <c r="BK288"/>
  <c r="BK213"/>
  <c r="BK182"/>
  <c r="BK141"/>
  <c r="BK393"/>
  <c r="J380"/>
  <c r="J375"/>
  <c r="J368"/>
  <c r="BK357"/>
  <c r="BK348"/>
  <c r="BK343"/>
  <c r="BK333"/>
  <c r="J324"/>
  <c r="J316"/>
  <c r="BK308"/>
  <c r="BK247"/>
  <c r="J239"/>
  <c r="BK232"/>
  <c r="J224"/>
  <c r="BK214"/>
  <c r="BK202"/>
  <c r="BK194"/>
  <c r="J185"/>
  <c r="BK170"/>
  <c r="J163"/>
  <c r="BK151"/>
  <c r="J143"/>
  <c r="J390"/>
  <c r="BK360"/>
  <c r="J342"/>
  <c r="BK327"/>
  <c r="J296"/>
  <c r="J279"/>
  <c r="BK258"/>
  <c r="BK212"/>
  <c r="J197"/>
  <c r="BK183"/>
  <c r="BK163"/>
  <c i="29" r="BK193"/>
  <c r="J183"/>
  <c r="J175"/>
  <c r="J168"/>
  <c r="BK158"/>
  <c r="BK144"/>
  <c r="BK133"/>
  <c r="J191"/>
  <c r="J181"/>
  <c r="BK173"/>
  <c r="BK167"/>
  <c r="J160"/>
  <c r="J154"/>
  <c r="J148"/>
  <c r="BK140"/>
  <c r="BK130"/>
  <c r="BK189"/>
  <c r="BK165"/>
  <c r="J151"/>
  <c r="J139"/>
  <c r="J152"/>
  <c i="30" r="BK242"/>
  <c r="BK239"/>
  <c r="J234"/>
  <c r="J227"/>
  <c r="J219"/>
  <c r="BK212"/>
  <c r="BK202"/>
  <c r="BK195"/>
  <c r="BK191"/>
  <c r="BK185"/>
  <c r="J179"/>
  <c r="BK174"/>
  <c r="J168"/>
  <c r="BK160"/>
  <c r="BK143"/>
  <c r="J137"/>
  <c r="J129"/>
  <c r="J241"/>
  <c r="BK234"/>
  <c r="BK224"/>
  <c r="BK218"/>
  <c r="J208"/>
  <c r="J202"/>
  <c r="BK193"/>
  <c r="J184"/>
  <c r="J177"/>
  <c r="J169"/>
  <c r="J157"/>
  <c r="BK148"/>
  <c r="BK136"/>
  <c r="J224"/>
  <c r="J209"/>
  <c r="BK190"/>
  <c r="BK162"/>
  <c r="J152"/>
  <c r="J131"/>
  <c i="31" r="BK127"/>
  <c r="J128"/>
  <c i="32" r="BK132"/>
  <c r="J131"/>
  <c i="33" r="BK129"/>
  <c r="J129"/>
  <c i="34" r="BK127"/>
  <c i="35" r="J132"/>
  <c r="BK133"/>
  <c i="36" r="BK152"/>
  <c r="BK149"/>
  <c r="J146"/>
  <c r="J142"/>
  <c r="J133"/>
  <c r="BK136"/>
  <c r="J137"/>
  <c r="BK127"/>
  <c i="37" r="BK139"/>
  <c r="J130"/>
  <c r="BK134"/>
  <c r="BK147"/>
  <c r="J137"/>
  <c i="38" r="J152"/>
  <c r="J140"/>
  <c r="BK127"/>
  <c r="J145"/>
  <c r="J132"/>
  <c i="39" r="BK133"/>
  <c i="40" r="BK178"/>
  <c r="BK157"/>
  <c r="BK138"/>
  <c r="J182"/>
  <c i="41" r="J144"/>
  <c r="BK164"/>
  <c r="BK165"/>
  <c r="BK145"/>
  <c i="42" r="BK178"/>
  <c r="J164"/>
  <c r="J150"/>
  <c r="BK138"/>
  <c r="J151"/>
  <c i="44" r="BK126"/>
  <c i="45" r="BK128"/>
  <c i="36" r="BK132"/>
  <c r="J134"/>
  <c r="J128"/>
  <c i="37" r="BK141"/>
  <c r="BK135"/>
  <c r="J127"/>
  <c r="J140"/>
  <c r="J149"/>
  <c r="J144"/>
  <c r="J136"/>
  <c i="38" r="J157"/>
  <c r="J149"/>
  <c r="J143"/>
  <c r="BK135"/>
  <c r="J133"/>
  <c r="BK155"/>
  <c r="BK150"/>
  <c r="BK143"/>
  <c r="J138"/>
  <c r="BK129"/>
  <c i="39" r="BK131"/>
  <c i="40" r="J174"/>
  <c r="J161"/>
  <c r="BK150"/>
  <c r="BK141"/>
  <c r="BK130"/>
  <c r="BK175"/>
  <c r="BK152"/>
  <c r="J149"/>
  <c r="BK176"/>
  <c r="J165"/>
  <c r="J154"/>
  <c r="BK136"/>
  <c r="BK128"/>
  <c r="J148"/>
  <c r="J135"/>
  <c r="BK174"/>
  <c r="J143"/>
  <c i="41" r="J160"/>
  <c r="BK155"/>
  <c r="J148"/>
  <c r="J142"/>
  <c r="BK137"/>
  <c r="BK143"/>
  <c r="J165"/>
  <c r="J153"/>
  <c r="BK144"/>
  <c r="J133"/>
  <c r="BK127"/>
  <c r="J138"/>
  <c i="42" r="BK175"/>
  <c r="J167"/>
  <c r="BK157"/>
  <c r="BK151"/>
  <c r="J140"/>
  <c r="BK165"/>
  <c r="BK159"/>
  <c r="BK148"/>
  <c r="J141"/>
  <c r="J178"/>
  <c r="J165"/>
  <c r="BK173"/>
  <c r="J155"/>
  <c i="44" r="J125"/>
  <c i="45" r="BK134"/>
  <c r="BK137"/>
  <c r="J128"/>
  <c i="2" r="J849"/>
  <c r="BK811"/>
  <c r="BK802"/>
  <c r="J1069"/>
  <c r="J798"/>
  <c r="J789"/>
  <c r="BK775"/>
  <c r="BK767"/>
  <c r="BK213"/>
  <c r="J765"/>
  <c r="BK158"/>
  <c r="J150"/>
  <c i="3" r="J1140"/>
  <c r="BK1113"/>
  <c r="J1145"/>
  <c r="J1120"/>
  <c r="J1104"/>
  <c r="BK961"/>
  <c r="J917"/>
  <c r="J898"/>
  <c r="J163"/>
  <c r="BK1127"/>
  <c r="BK883"/>
  <c r="J826"/>
  <c r="BK1151"/>
  <c r="BK1130"/>
  <c r="BK1104"/>
  <c r="J952"/>
  <c r="BK914"/>
  <c r="J886"/>
  <c r="J863"/>
  <c r="BK830"/>
  <c r="BK184"/>
  <c r="BK901"/>
  <c r="BK229"/>
  <c r="BK1122"/>
  <c r="J972"/>
  <c r="BK900"/>
  <c r="J851"/>
  <c r="J201"/>
  <c r="J984"/>
  <c r="BK879"/>
  <c r="BK813"/>
  <c r="J184"/>
  <c r="BK1110"/>
  <c r="J951"/>
  <c r="J410"/>
  <c r="J1110"/>
  <c r="BK923"/>
  <c r="J870"/>
  <c r="J150"/>
  <c r="J1109"/>
  <c r="BK974"/>
  <c r="BK947"/>
  <c r="J911"/>
  <c r="J896"/>
  <c r="J879"/>
  <c r="J845"/>
  <c r="BK952"/>
  <c r="BK946"/>
  <c r="BK868"/>
  <c i="4" r="J240"/>
  <c r="J213"/>
  <c r="BK171"/>
  <c r="J239"/>
  <c r="J224"/>
  <c r="BK205"/>
  <c r="BK191"/>
  <c r="J145"/>
  <c r="J201"/>
  <c r="BK185"/>
  <c r="J134"/>
  <c r="BK218"/>
  <c r="J193"/>
  <c r="BK168"/>
  <c r="J177"/>
  <c r="BK159"/>
  <c r="BK142"/>
  <c r="BK149"/>
  <c r="BK223"/>
  <c r="BK152"/>
  <c r="BK206"/>
  <c r="J183"/>
  <c r="J233"/>
  <c r="J204"/>
  <c r="BK188"/>
  <c r="J159"/>
  <c r="BK170"/>
  <c r="BK151"/>
  <c i="5" r="J172"/>
  <c r="J165"/>
  <c r="J158"/>
  <c r="BK151"/>
  <c r="BK142"/>
  <c r="J132"/>
  <c r="J157"/>
  <c r="BK150"/>
  <c r="BK141"/>
  <c r="BK127"/>
  <c i="6" r="BK431"/>
  <c r="J421"/>
  <c r="J411"/>
  <c r="J404"/>
  <c r="BK387"/>
  <c r="BK364"/>
  <c r="J350"/>
  <c r="J332"/>
  <c r="J300"/>
  <c r="BK273"/>
  <c r="J240"/>
  <c r="BK411"/>
  <c r="J381"/>
  <c r="J361"/>
  <c r="BK343"/>
  <c r="J298"/>
  <c r="BK241"/>
  <c r="BK146"/>
  <c r="BK441"/>
  <c r="J434"/>
  <c r="BK423"/>
  <c r="BK415"/>
  <c r="BK404"/>
  <c r="J394"/>
  <c r="BK384"/>
  <c r="BK368"/>
  <c r="BK354"/>
  <c r="BK341"/>
  <c r="BK332"/>
  <c r="BK313"/>
  <c r="J292"/>
  <c r="J279"/>
  <c r="BK248"/>
  <c r="J238"/>
  <c r="BK226"/>
  <c r="J216"/>
  <c r="J199"/>
  <c r="BK371"/>
  <c r="BK338"/>
  <c r="J309"/>
  <c r="J270"/>
  <c r="BK224"/>
  <c r="J167"/>
  <c r="J374"/>
  <c r="BK154"/>
  <c r="J363"/>
  <c r="J297"/>
  <c r="J241"/>
  <c r="BK162"/>
  <c r="BK276"/>
  <c r="BK223"/>
  <c r="BK195"/>
  <c r="BK171"/>
  <c r="BK247"/>
  <c r="BK203"/>
  <c r="BK157"/>
  <c r="BK312"/>
  <c r="J232"/>
  <c r="BK219"/>
  <c r="J208"/>
  <c r="BK199"/>
  <c r="BK188"/>
  <c r="BK175"/>
  <c r="J157"/>
  <c r="J147"/>
  <c r="BK315"/>
  <c r="BK299"/>
  <c r="J285"/>
  <c r="BK270"/>
  <c r="J252"/>
  <c r="BK183"/>
  <c r="J171"/>
  <c r="BK153"/>
  <c r="J143"/>
  <c r="BK281"/>
  <c r="BK211"/>
  <c r="BK140"/>
  <c i="7" r="J226"/>
  <c r="J213"/>
  <c r="BK205"/>
  <c r="J198"/>
  <c r="J187"/>
  <c r="J177"/>
  <c r="BK170"/>
  <c r="J161"/>
  <c r="BK150"/>
  <c r="BK138"/>
  <c r="J233"/>
  <c r="BK225"/>
  <c r="BK218"/>
  <c r="BK206"/>
  <c r="J197"/>
  <c r="BK183"/>
  <c r="BK177"/>
  <c r="BK167"/>
  <c r="BK157"/>
  <c r="J149"/>
  <c r="J139"/>
  <c r="J133"/>
  <c r="BK222"/>
  <c r="J192"/>
  <c r="J166"/>
  <c r="BK142"/>
  <c i="8" r="J190"/>
  <c r="BK184"/>
  <c r="BK176"/>
  <c r="J169"/>
  <c r="J163"/>
  <c r="BK156"/>
  <c r="BK147"/>
  <c r="J139"/>
  <c r="BK131"/>
  <c r="J188"/>
  <c r="BK179"/>
  <c r="BK171"/>
  <c r="BK165"/>
  <c r="J156"/>
  <c r="BK146"/>
  <c r="BK138"/>
  <c r="BK129"/>
  <c i="9" r="J129"/>
  <c r="BK127"/>
  <c i="10" r="BK132"/>
  <c i="11" r="J130"/>
  <c r="BK129"/>
  <c i="12" r="BK127"/>
  <c i="13" r="J133"/>
  <c r="J138"/>
  <c i="14" r="BK127"/>
  <c r="J141"/>
  <c r="J132"/>
  <c i="15" r="J185"/>
  <c r="J144"/>
  <c r="J183"/>
  <c r="BK167"/>
  <c r="BK143"/>
  <c r="BK182"/>
  <c r="BK154"/>
  <c r="BK133"/>
  <c r="BK185"/>
  <c r="J139"/>
  <c r="BK165"/>
  <c r="J154"/>
  <c r="BK147"/>
  <c r="J179"/>
  <c r="J141"/>
  <c r="J161"/>
  <c r="J164"/>
  <c r="J131"/>
  <c i="16" r="J152"/>
  <c r="BK137"/>
  <c r="J145"/>
  <c i="17" r="J130"/>
  <c r="J131"/>
  <c r="BK127"/>
  <c i="18" r="J187"/>
  <c r="J178"/>
  <c r="J170"/>
  <c r="BK185"/>
  <c r="BK187"/>
  <c r="J179"/>
  <c r="J169"/>
  <c r="BK127"/>
  <c r="J151"/>
  <c r="BK174"/>
  <c r="J176"/>
  <c r="BK164"/>
  <c r="J155"/>
  <c r="BK143"/>
  <c r="J127"/>
  <c r="BK154"/>
  <c r="J136"/>
  <c i="19" r="J149"/>
  <c r="BK143"/>
  <c r="J134"/>
  <c r="J129"/>
  <c r="J141"/>
  <c r="J153"/>
  <c r="J127"/>
  <c i="20" r="BK185"/>
  <c r="J179"/>
  <c r="BK171"/>
  <c r="BK164"/>
  <c r="J153"/>
  <c r="BK183"/>
  <c r="J176"/>
  <c r="J168"/>
  <c r="J157"/>
  <c r="BK150"/>
  <c r="BK177"/>
  <c r="J151"/>
  <c r="J134"/>
  <c i="21" r="BK162"/>
  <c r="BK156"/>
  <c r="BK148"/>
  <c r="J150"/>
  <c r="BK147"/>
  <c r="BK142"/>
  <c r="BK136"/>
  <c r="BK132"/>
  <c r="J158"/>
  <c r="BK146"/>
  <c i="22" r="J125"/>
  <c i="23" r="J237"/>
  <c r="BK181"/>
  <c r="J141"/>
  <c r="BK219"/>
  <c r="BK142"/>
  <c r="BK245"/>
  <c r="BK164"/>
  <c r="J198"/>
  <c r="J164"/>
  <c r="J181"/>
  <c r="J145"/>
  <c i="24" r="BK163"/>
  <c r="BK200"/>
  <c r="J187"/>
  <c r="BK173"/>
  <c r="J157"/>
  <c r="J202"/>
  <c r="J149"/>
  <c r="J168"/>
  <c r="BK146"/>
  <c i="25" r="BK389"/>
  <c r="BK328"/>
  <c r="BK262"/>
  <c r="J309"/>
  <c r="J250"/>
  <c r="BK158"/>
  <c r="BK401"/>
  <c r="BK275"/>
  <c r="BK408"/>
  <c r="BK312"/>
  <c r="J283"/>
  <c r="BK257"/>
  <c r="J212"/>
  <c r="BK364"/>
  <c r="BK285"/>
  <c r="J261"/>
  <c r="J241"/>
  <c r="BK171"/>
  <c r="J400"/>
  <c r="J392"/>
  <c r="J383"/>
  <c r="BK222"/>
  <c r="BK161"/>
  <c r="J221"/>
  <c r="J381"/>
  <c r="BK260"/>
  <c r="BK239"/>
  <c r="BK387"/>
  <c r="BK369"/>
  <c r="J318"/>
  <c r="J286"/>
  <c r="J264"/>
  <c r="J254"/>
  <c r="J173"/>
  <c i="26" r="BK197"/>
  <c r="J184"/>
  <c r="BK176"/>
  <c r="BK154"/>
  <c r="J198"/>
  <c r="J188"/>
  <c r="BK160"/>
  <c r="J142"/>
  <c r="J197"/>
  <c r="BK180"/>
  <c r="J173"/>
  <c r="BK167"/>
  <c r="J160"/>
  <c r="BK149"/>
  <c r="J139"/>
  <c r="BK200"/>
  <c r="J186"/>
  <c r="BK172"/>
  <c r="J154"/>
  <c r="J137"/>
  <c r="BK143"/>
  <c r="BK132"/>
  <c i="27" r="J163"/>
  <c r="J159"/>
  <c r="BK169"/>
  <c r="BK164"/>
  <c r="BK158"/>
  <c r="BK154"/>
  <c r="BK151"/>
  <c r="BK148"/>
  <c r="BK145"/>
  <c r="BK140"/>
  <c r="J135"/>
  <c r="J127"/>
  <c r="J134"/>
  <c i="28" r="J400"/>
  <c r="BK392"/>
  <c r="J384"/>
  <c r="BK376"/>
  <c r="BK369"/>
  <c r="J359"/>
  <c r="BK351"/>
  <c r="J343"/>
  <c r="J331"/>
  <c r="J320"/>
  <c r="J308"/>
  <c r="BK302"/>
  <c r="BK296"/>
  <c r="J288"/>
  <c r="BK282"/>
  <c r="BK276"/>
  <c r="BK267"/>
  <c r="J262"/>
  <c r="J252"/>
  <c r="BK245"/>
  <c r="BK240"/>
  <c r="BK228"/>
  <c r="J221"/>
  <c r="BK211"/>
  <c r="J206"/>
  <c r="J194"/>
  <c r="BK184"/>
  <c r="J175"/>
  <c r="BK161"/>
  <c r="J151"/>
  <c r="J145"/>
  <c r="J223"/>
  <c r="J184"/>
  <c r="J168"/>
  <c r="BK397"/>
  <c r="BK386"/>
  <c r="J379"/>
  <c r="J369"/>
  <c r="BK359"/>
  <c r="BK347"/>
  <c r="BK336"/>
  <c r="BK321"/>
  <c r="BK312"/>
  <c r="J302"/>
  <c r="BK294"/>
  <c r="J281"/>
  <c r="J274"/>
  <c r="J266"/>
  <c r="BK254"/>
  <c r="BK243"/>
  <c r="J235"/>
  <c r="J230"/>
  <c r="BK223"/>
  <c r="J212"/>
  <c r="J201"/>
  <c r="BK191"/>
  <c r="BK186"/>
  <c r="J173"/>
  <c r="J161"/>
  <c r="J153"/>
  <c r="BK398"/>
  <c r="BK377"/>
  <c r="J357"/>
  <c r="J338"/>
  <c r="J318"/>
  <c r="J294"/>
  <c r="J276"/>
  <c r="J259"/>
  <c r="J236"/>
  <c r="J202"/>
  <c r="BK189"/>
  <c r="J169"/>
  <c r="BK154"/>
  <c i="29" r="J188"/>
  <c r="J179"/>
  <c r="BK172"/>
  <c r="BK163"/>
  <c r="BK148"/>
  <c r="BK137"/>
  <c r="BK194"/>
  <c r="BK187"/>
  <c r="BK178"/>
  <c r="J172"/>
  <c r="BK162"/>
  <c r="J156"/>
  <c r="BK149"/>
  <c r="BK138"/>
  <c r="J194"/>
  <c r="BK160"/>
  <c r="J145"/>
  <c r="BK129"/>
  <c r="BK131"/>
  <c i="30" r="J244"/>
  <c r="BK241"/>
  <c r="J236"/>
  <c r="BK230"/>
  <c r="BK220"/>
  <c r="BK211"/>
  <c r="J201"/>
  <c r="BK178"/>
  <c r="J170"/>
  <c r="J162"/>
  <c r="J156"/>
  <c r="J149"/>
  <c r="BK144"/>
  <c r="BK138"/>
  <c r="BK130"/>
  <c r="BK243"/>
  <c r="BK236"/>
  <c r="J229"/>
  <c r="J220"/>
  <c r="J212"/>
  <c r="BK205"/>
  <c r="J194"/>
  <c r="BK187"/>
  <c r="BK180"/>
  <c r="BK170"/>
  <c r="BK165"/>
  <c r="BK153"/>
  <c r="J143"/>
  <c r="BK134"/>
  <c r="J128"/>
  <c r="J203"/>
  <c r="J185"/>
  <c r="BK159"/>
  <c r="J142"/>
  <c i="31" r="BK132"/>
  <c r="BK131"/>
  <c i="32" r="BK131"/>
  <c r="J127"/>
  <c i="33" r="BK131"/>
  <c r="BK127"/>
  <c i="34" r="J128"/>
  <c i="35" r="J133"/>
  <c r="J128"/>
  <c i="36" r="BK155"/>
  <c r="BK151"/>
  <c r="BK148"/>
  <c r="BK145"/>
  <c r="J139"/>
  <c r="BK130"/>
  <c r="J129"/>
  <c r="BK135"/>
  <c i="37" r="J150"/>
  <c r="BK138"/>
  <c r="BK146"/>
  <c r="J131"/>
  <c r="BK142"/>
  <c i="38" r="J155"/>
  <c r="BK142"/>
  <c r="J131"/>
  <c r="J153"/>
  <c r="BK141"/>
  <c i="39" r="J134"/>
  <c r="J130"/>
  <c i="40" r="BK179"/>
  <c r="BK158"/>
  <c r="BK144"/>
  <c r="J129"/>
  <c r="BK148"/>
  <c r="J169"/>
  <c r="J146"/>
  <c r="J131"/>
  <c r="J153"/>
  <c r="BK132"/>
  <c r="BK156"/>
  <c i="41" r="J163"/>
  <c r="BK154"/>
  <c r="J146"/>
  <c r="J127"/>
  <c r="J150"/>
  <c r="BK136"/>
  <c r="BK159"/>
  <c i="42" r="J177"/>
  <c r="BK168"/>
  <c i="44" r="BK127"/>
  <c i="45" r="J133"/>
  <c i="2" l="1" r="R159"/>
  <c i="3" r="BK156"/>
  <c r="J156"/>
  <c r="J103"/>
  <c r="P156"/>
  <c r="P832"/>
  <c r="T846"/>
  <c r="R919"/>
  <c r="R945"/>
  <c r="R958"/>
  <c r="R991"/>
  <c i="4" r="P179"/>
  <c i="5" r="T126"/>
  <c r="T125"/>
  <c i="6" r="R139"/>
  <c r="BK212"/>
  <c r="J212"/>
  <c r="J104"/>
  <c r="P235"/>
  <c r="BK339"/>
  <c r="J339"/>
  <c r="J107"/>
  <c r="BK400"/>
  <c r="J400"/>
  <c r="J112"/>
  <c r="R400"/>
  <c i="7" r="T126"/>
  <c r="T125"/>
  <c i="8" r="P126"/>
  <c r="P125"/>
  <c i="1" r="AU105"/>
  <c i="9" r="P126"/>
  <c r="P125"/>
  <c i="1" r="AU106"/>
  <c i="10" r="T126"/>
  <c r="T125"/>
  <c i="11" r="T126"/>
  <c r="T125"/>
  <c i="17" r="BK126"/>
  <c r="J126"/>
  <c r="J101"/>
  <c i="20" r="BK166"/>
  <c r="J166"/>
  <c r="J105"/>
  <c i="40" r="R126"/>
  <c r="R125"/>
  <c i="41" r="P126"/>
  <c r="P125"/>
  <c i="1" r="AU145"/>
  <c i="3" r="BK143"/>
  <c r="J143"/>
  <c r="J102"/>
  <c r="T143"/>
  <c r="R156"/>
  <c r="BK832"/>
  <c r="J832"/>
  <c r="J108"/>
  <c r="R846"/>
  <c r="P852"/>
  <c r="T852"/>
  <c r="P919"/>
  <c r="P945"/>
  <c r="T976"/>
  <c r="T991"/>
  <c i="4" r="BK179"/>
  <c r="J179"/>
  <c r="J103"/>
  <c r="R214"/>
  <c i="5" r="BK126"/>
  <c r="J126"/>
  <c r="J101"/>
  <c i="6" r="P139"/>
  <c r="BK235"/>
  <c r="J235"/>
  <c r="J105"/>
  <c r="P287"/>
  <c r="BK347"/>
  <c r="J347"/>
  <c r="J108"/>
  <c r="R347"/>
  <c r="P362"/>
  <c r="T362"/>
  <c r="P377"/>
  <c r="P388"/>
  <c r="P400"/>
  <c i="13" r="P126"/>
  <c r="P125"/>
  <c i="1" r="AU110"/>
  <c i="15" r="T126"/>
  <c r="T125"/>
  <c i="20" r="P141"/>
  <c r="BK181"/>
  <c r="J181"/>
  <c r="J106"/>
  <c i="41" r="BK126"/>
  <c r="BK125"/>
  <c r="J125"/>
  <c i="2" r="BK159"/>
  <c r="J159"/>
  <c r="J103"/>
  <c i="3" r="P143"/>
  <c r="R143"/>
  <c r="T156"/>
  <c r="T832"/>
  <c r="R857"/>
  <c r="BK958"/>
  <c r="J958"/>
  <c r="J114"/>
  <c r="BK976"/>
  <c r="J976"/>
  <c r="J115"/>
  <c r="P991"/>
  <c i="4" r="R130"/>
  <c r="P214"/>
  <c i="5" r="P126"/>
  <c r="P125"/>
  <c i="1" r="AU101"/>
  <c i="6" r="T139"/>
  <c r="R212"/>
  <c r="BK287"/>
  <c r="J287"/>
  <c r="J106"/>
  <c r="R339"/>
  <c r="T347"/>
  <c r="T414"/>
  <c i="7" r="R126"/>
  <c r="R125"/>
  <c i="9" r="T126"/>
  <c r="T125"/>
  <c i="10" r="BK126"/>
  <c r="J126"/>
  <c r="J101"/>
  <c i="11" r="BK126"/>
  <c r="J126"/>
  <c r="J101"/>
  <c i="15" r="BK126"/>
  <c r="BK125"/>
  <c r="J125"/>
  <c i="19" r="BK126"/>
  <c r="J126"/>
  <c r="J101"/>
  <c i="20" r="R166"/>
  <c i="21" r="R161"/>
  <c i="23" r="BK171"/>
  <c r="J171"/>
  <c r="J101"/>
  <c r="P241"/>
  <c r="P240"/>
  <c i="24" r="T142"/>
  <c r="P192"/>
  <c r="P181"/>
  <c i="25" r="T240"/>
  <c r="T308"/>
  <c r="P375"/>
  <c i="26" r="BK185"/>
  <c r="J185"/>
  <c r="J104"/>
  <c i="28" r="P140"/>
  <c r="T144"/>
  <c r="R261"/>
  <c r="P307"/>
  <c r="BK330"/>
  <c r="J330"/>
  <c r="J109"/>
  <c r="R341"/>
  <c r="T355"/>
  <c r="BK374"/>
  <c r="J374"/>
  <c r="J113"/>
  <c r="R387"/>
  <c i="29" r="R126"/>
  <c r="R125"/>
  <c i="30" r="P126"/>
  <c r="P125"/>
  <c i="1" r="AU133"/>
  <c i="31" r="T126"/>
  <c r="T125"/>
  <c i="32" r="T126"/>
  <c r="T125"/>
  <c i="34" r="P126"/>
  <c r="P125"/>
  <c i="1" r="AU137"/>
  <c i="36" r="BK126"/>
  <c r="J126"/>
  <c r="J101"/>
  <c i="40" r="BK126"/>
  <c r="BK125"/>
  <c r="J125"/>
  <c r="J100"/>
  <c i="2" r="R146"/>
  <c r="R760"/>
  <c r="P807"/>
  <c r="P787"/>
  <c r="T812"/>
  <c r="P818"/>
  <c i="3" r="P262"/>
  <c r="P142"/>
  <c r="BK857"/>
  <c r="J857"/>
  <c r="J111"/>
  <c r="T919"/>
  <c r="T945"/>
  <c r="R976"/>
  <c r="BK1108"/>
  <c r="J1108"/>
  <c r="J117"/>
  <c i="4" r="P130"/>
  <c r="P129"/>
  <c r="P128"/>
  <c i="1" r="AU100"/>
  <c i="4" r="T179"/>
  <c i="6" r="BK180"/>
  <c r="J180"/>
  <c r="J103"/>
  <c r="T235"/>
  <c r="BK388"/>
  <c r="J388"/>
  <c r="J111"/>
  <c r="R414"/>
  <c i="8" r="T126"/>
  <c r="T125"/>
  <c i="11" r="R126"/>
  <c r="R125"/>
  <c i="12" r="R126"/>
  <c r="R125"/>
  <c i="13" r="T126"/>
  <c r="T125"/>
  <c i="14" r="P126"/>
  <c r="P125"/>
  <c i="1" r="AU111"/>
  <c i="15" r="P126"/>
  <c r="P125"/>
  <c i="1" r="AU112"/>
  <c i="16" r="P126"/>
  <c r="P125"/>
  <c i="1" r="AU113"/>
  <c i="18" r="P126"/>
  <c r="P125"/>
  <c i="1" r="AU116"/>
  <c i="19" r="R126"/>
  <c r="R125"/>
  <c i="20" r="BK132"/>
  <c r="J132"/>
  <c r="J102"/>
  <c r="T132"/>
  <c r="BK162"/>
  <c r="J162"/>
  <c r="J104"/>
  <c r="T162"/>
  <c r="T181"/>
  <c i="21" r="R154"/>
  <c i="23" r="BK191"/>
  <c r="J191"/>
  <c r="J103"/>
  <c r="R229"/>
  <c i="24" r="T162"/>
  <c r="BK197"/>
  <c r="J197"/>
  <c r="J111"/>
  <c i="25" r="R140"/>
  <c r="BK235"/>
  <c r="J235"/>
  <c r="J106"/>
  <c r="P235"/>
  <c r="BK289"/>
  <c r="J289"/>
  <c r="J108"/>
  <c r="BK322"/>
  <c r="J322"/>
  <c r="J110"/>
  <c r="BK342"/>
  <c r="J342"/>
  <c r="J111"/>
  <c r="T348"/>
  <c r="R365"/>
  <c i="26" r="R130"/>
  <c r="P185"/>
  <c i="27" r="P126"/>
  <c r="P125"/>
  <c i="1" r="AU129"/>
  <c i="28" r="R140"/>
  <c r="T177"/>
  <c r="T216"/>
  <c r="P317"/>
  <c r="P341"/>
  <c r="P364"/>
  <c r="BK387"/>
  <c r="J387"/>
  <c r="J114"/>
  <c i="30" r="R126"/>
  <c r="R125"/>
  <c i="31" r="R126"/>
  <c r="R125"/>
  <c i="32" r="BK126"/>
  <c r="J126"/>
  <c r="J101"/>
  <c i="33" r="BK126"/>
  <c r="J126"/>
  <c r="J101"/>
  <c i="34" r="T126"/>
  <c r="T125"/>
  <c i="35" r="T126"/>
  <c r="T125"/>
  <c i="36" r="P126"/>
  <c r="P125"/>
  <c i="1" r="AU139"/>
  <c i="37" r="P126"/>
  <c r="P125"/>
  <c i="1" r="AU140"/>
  <c i="38" r="T126"/>
  <c r="T125"/>
  <c i="39" r="T126"/>
  <c r="T125"/>
  <c i="42" r="T158"/>
  <c i="19" r="T126"/>
  <c r="T125"/>
  <c i="20" r="R162"/>
  <c i="42" r="P137"/>
  <c r="R158"/>
  <c r="T176"/>
  <c i="2" r="T159"/>
  <c r="R807"/>
  <c r="P812"/>
  <c r="T818"/>
  <c i="3" r="T262"/>
  <c r="T142"/>
  <c r="BK846"/>
  <c r="J846"/>
  <c r="J109"/>
  <c r="T857"/>
  <c r="P958"/>
  <c r="P976"/>
  <c r="T1108"/>
  <c i="4" r="BK130"/>
  <c r="R179"/>
  <c i="5" r="R126"/>
  <c r="R125"/>
  <c i="6" r="BK139"/>
  <c r="J139"/>
  <c r="J102"/>
  <c r="T180"/>
  <c r="R235"/>
  <c r="P339"/>
  <c r="T377"/>
  <c r="T388"/>
  <c r="P414"/>
  <c i="7" r="P126"/>
  <c r="P125"/>
  <c i="1" r="AU103"/>
  <c i="8" r="BK126"/>
  <c r="BK125"/>
  <c r="J125"/>
  <c r="J100"/>
  <c i="9" r="BK126"/>
  <c r="J126"/>
  <c r="J101"/>
  <c i="10" r="R126"/>
  <c r="R125"/>
  <c i="12" r="T126"/>
  <c r="T125"/>
  <c i="14" r="R126"/>
  <c r="R125"/>
  <c i="16" r="BK126"/>
  <c r="BK125"/>
  <c r="J125"/>
  <c r="J100"/>
  <c i="17" r="T126"/>
  <c r="T125"/>
  <c i="18" r="R126"/>
  <c r="R125"/>
  <c i="20" r="BK141"/>
  <c r="J141"/>
  <c r="J103"/>
  <c i="21" r="P130"/>
  <c r="T154"/>
  <c i="22" r="R124"/>
  <c r="R123"/>
  <c r="R122"/>
  <c i="23" r="R134"/>
  <c r="T191"/>
  <c r="BK229"/>
  <c r="J229"/>
  <c r="J105"/>
  <c r="T241"/>
  <c r="T240"/>
  <c i="24" r="P142"/>
  <c r="R197"/>
  <c r="P211"/>
  <c i="25" r="R214"/>
  <c r="BK240"/>
  <c r="J240"/>
  <c r="J107"/>
  <c r="T289"/>
  <c r="P308"/>
  <c r="BK348"/>
  <c r="J348"/>
  <c r="J112"/>
  <c r="BK375"/>
  <c r="J375"/>
  <c r="J114"/>
  <c i="26" r="BK162"/>
  <c r="J162"/>
  <c r="J103"/>
  <c r="R162"/>
  <c i="27" r="R126"/>
  <c r="R125"/>
  <c i="28" r="BK140"/>
  <c r="J140"/>
  <c r="J102"/>
  <c r="BK177"/>
  <c r="J177"/>
  <c r="J104"/>
  <c r="P261"/>
  <c r="R307"/>
  <c r="P330"/>
  <c r="BK355"/>
  <c r="J355"/>
  <c r="J111"/>
  <c r="R364"/>
  <c r="P387"/>
  <c i="29" r="P126"/>
  <c r="P125"/>
  <c i="1" r="AU131"/>
  <c i="31" r="BK126"/>
  <c r="J126"/>
  <c r="J101"/>
  <c i="32" r="P126"/>
  <c r="P125"/>
  <c i="1" r="AU135"/>
  <c i="34" r="R126"/>
  <c r="R125"/>
  <c i="35" r="BK126"/>
  <c r="J126"/>
  <c r="J101"/>
  <c i="42" r="P132"/>
  <c r="BK158"/>
  <c r="J158"/>
  <c r="J104"/>
  <c r="P176"/>
  <c i="11" r="P126"/>
  <c r="P125"/>
  <c i="1" r="AU108"/>
  <c i="13" r="R126"/>
  <c r="R125"/>
  <c i="14" r="BK126"/>
  <c r="J126"/>
  <c r="J101"/>
  <c i="17" r="P126"/>
  <c r="P125"/>
  <c i="1" r="AU114"/>
  <c i="19" r="P126"/>
  <c r="P125"/>
  <c i="1" r="AU117"/>
  <c i="20" r="R132"/>
  <c r="P162"/>
  <c r="R181"/>
  <c i="21" r="T130"/>
  <c r="BK161"/>
  <c r="J161"/>
  <c r="J104"/>
  <c i="22" r="BK124"/>
  <c r="J124"/>
  <c r="J100"/>
  <c i="23" r="T134"/>
  <c r="R191"/>
  <c r="P229"/>
  <c r="R241"/>
  <c r="R240"/>
  <c i="24" r="R142"/>
  <c r="BK192"/>
  <c r="J192"/>
  <c r="J110"/>
  <c r="T197"/>
  <c r="BK203"/>
  <c r="J203"/>
  <c r="J113"/>
  <c r="BK211"/>
  <c r="J211"/>
  <c r="J115"/>
  <c i="25" r="P140"/>
  <c r="P139"/>
  <c r="P214"/>
  <c r="P240"/>
  <c r="BK308"/>
  <c r="J308"/>
  <c r="J109"/>
  <c r="T322"/>
  <c r="T342"/>
  <c r="T375"/>
  <c i="26" r="T130"/>
  <c r="T162"/>
  <c i="27" r="T126"/>
  <c r="T125"/>
  <c i="28" r="R144"/>
  <c r="BK261"/>
  <c r="J261"/>
  <c r="J106"/>
  <c r="R317"/>
  <c r="T341"/>
  <c r="R374"/>
  <c i="34" r="BK126"/>
  <c r="J126"/>
  <c r="J101"/>
  <c i="36" r="T126"/>
  <c r="T125"/>
  <c i="38" r="P126"/>
  <c r="P125"/>
  <c i="1" r="AU141"/>
  <c i="40" r="P126"/>
  <c r="P125"/>
  <c i="1" r="AU144"/>
  <c i="41" r="R126"/>
  <c r="R125"/>
  <c i="43" r="T128"/>
  <c r="T127"/>
  <c r="T126"/>
  <c i="2" r="P159"/>
  <c r="T146"/>
  <c i="3" r="R262"/>
  <c r="R832"/>
  <c r="P857"/>
  <c r="BK991"/>
  <c r="J991"/>
  <c r="J116"/>
  <c r="P1108"/>
  <c i="4" r="T130"/>
  <c r="BK214"/>
  <c r="J214"/>
  <c r="J104"/>
  <c i="6" r="P180"/>
  <c r="P212"/>
  <c r="T287"/>
  <c r="R377"/>
  <c r="R388"/>
  <c r="T400"/>
  <c i="7" r="BK126"/>
  <c r="J126"/>
  <c r="J101"/>
  <c i="12" r="P126"/>
  <c r="P125"/>
  <c i="1" r="AU109"/>
  <c i="16" r="T126"/>
  <c r="T125"/>
  <c i="18" r="T126"/>
  <c r="T125"/>
  <c i="20" r="P132"/>
  <c r="T166"/>
  <c i="21" r="R130"/>
  <c r="R129"/>
  <c r="R128"/>
  <c r="P154"/>
  <c r="T161"/>
  <c i="22" r="P124"/>
  <c r="P123"/>
  <c r="P122"/>
  <c i="1" r="AU121"/>
  <c i="23" r="P134"/>
  <c r="P171"/>
  <c r="P191"/>
  <c r="T229"/>
  <c r="BK241"/>
  <c r="BK240"/>
  <c r="J240"/>
  <c r="J108"/>
  <c i="24" r="BK142"/>
  <c r="J142"/>
  <c r="J102"/>
  <c r="R162"/>
  <c r="T192"/>
  <c r="T181"/>
  <c r="T203"/>
  <c i="25" r="BK214"/>
  <c r="J214"/>
  <c r="J103"/>
  <c r="R240"/>
  <c r="P322"/>
  <c r="R342"/>
  <c r="P348"/>
  <c r="BK365"/>
  <c r="J365"/>
  <c r="J113"/>
  <c r="T365"/>
  <c i="26" r="P130"/>
  <c r="R185"/>
  <c i="28" r="BK144"/>
  <c r="J144"/>
  <c r="J103"/>
  <c r="R177"/>
  <c r="R216"/>
  <c r="BK317"/>
  <c r="J317"/>
  <c r="J108"/>
  <c r="T330"/>
  <c r="BK364"/>
  <c r="J364"/>
  <c r="J112"/>
  <c r="T387"/>
  <c i="30" r="BK126"/>
  <c r="BK125"/>
  <c r="J125"/>
  <c r="J100"/>
  <c i="33" r="T126"/>
  <c r="T125"/>
  <c i="35" r="P126"/>
  <c r="P125"/>
  <c i="1" r="AU138"/>
  <c i="42" r="R137"/>
  <c r="R161"/>
  <c i="44" r="BK124"/>
  <c r="J124"/>
  <c r="J100"/>
  <c r="T124"/>
  <c r="T123"/>
  <c r="T122"/>
  <c i="2" r="P760"/>
  <c r="BK812"/>
  <c r="J812"/>
  <c r="J115"/>
  <c r="BK816"/>
  <c r="J816"/>
  <c r="J116"/>
  <c i="16" r="R126"/>
  <c r="R125"/>
  <c i="17" r="R126"/>
  <c r="R125"/>
  <c i="18" r="BK126"/>
  <c r="J126"/>
  <c r="J101"/>
  <c i="20" r="P166"/>
  <c i="21" r="BK154"/>
  <c r="J154"/>
  <c r="J103"/>
  <c i="22" r="T124"/>
  <c r="T123"/>
  <c r="T122"/>
  <c i="23" r="BK134"/>
  <c r="T171"/>
  <c i="24" r="P162"/>
  <c r="R192"/>
  <c r="R181"/>
  <c r="P203"/>
  <c r="R211"/>
  <c i="25" r="BK140"/>
  <c r="J140"/>
  <c r="J102"/>
  <c r="T214"/>
  <c r="T235"/>
  <c r="R289"/>
  <c r="R322"/>
  <c r="R375"/>
  <c i="26" r="BK130"/>
  <c r="J130"/>
  <c r="J102"/>
  <c r="P162"/>
  <c i="27" r="BK126"/>
  <c r="J126"/>
  <c r="J101"/>
  <c i="28" r="T140"/>
  <c r="P177"/>
  <c r="T261"/>
  <c r="T307"/>
  <c r="BK341"/>
  <c r="J341"/>
  <c r="J110"/>
  <c r="R355"/>
  <c r="P374"/>
  <c i="29" r="BK126"/>
  <c r="J126"/>
  <c r="J101"/>
  <c i="31" r="P126"/>
  <c r="P125"/>
  <c i="1" r="AU134"/>
  <c i="32" r="R126"/>
  <c r="R125"/>
  <c i="33" r="R126"/>
  <c r="R125"/>
  <c i="37" r="T126"/>
  <c r="T125"/>
  <c i="38" r="R126"/>
  <c r="R125"/>
  <c i="39" r="R126"/>
  <c r="R125"/>
  <c i="42" r="BK137"/>
  <c r="J137"/>
  <c r="J103"/>
  <c r="T161"/>
  <c i="43" r="P128"/>
  <c r="P127"/>
  <c r="P126"/>
  <c i="1" r="AU148"/>
  <c i="44" r="P124"/>
  <c r="P123"/>
  <c r="P122"/>
  <c i="1" r="AU149"/>
  <c i="44" r="R124"/>
  <c r="R123"/>
  <c r="R122"/>
  <c i="2" r="P146"/>
  <c r="BK760"/>
  <c r="J760"/>
  <c r="J104"/>
  <c r="BK807"/>
  <c r="J807"/>
  <c r="J114"/>
  <c r="R812"/>
  <c r="R816"/>
  <c i="3" r="BK262"/>
  <c r="J262"/>
  <c r="J104"/>
  <c r="P846"/>
  <c r="BK852"/>
  <c r="J852"/>
  <c r="J110"/>
  <c r="R852"/>
  <c r="BK919"/>
  <c r="J919"/>
  <c r="J112"/>
  <c r="BK945"/>
  <c r="J945"/>
  <c r="J113"/>
  <c r="T958"/>
  <c r="R1108"/>
  <c i="4" r="T214"/>
  <c i="6" r="R180"/>
  <c r="T212"/>
  <c r="R287"/>
  <c r="T339"/>
  <c r="P347"/>
  <c r="BK362"/>
  <c r="J362"/>
  <c r="J109"/>
  <c r="R362"/>
  <c r="BK377"/>
  <c r="J377"/>
  <c r="J110"/>
  <c r="BK414"/>
  <c r="J414"/>
  <c r="J113"/>
  <c i="8" r="R126"/>
  <c r="R125"/>
  <c i="9" r="R126"/>
  <c r="R125"/>
  <c i="10" r="P126"/>
  <c r="P125"/>
  <c i="1" r="AU107"/>
  <c i="12" r="BK126"/>
  <c r="J126"/>
  <c r="J101"/>
  <c i="13" r="BK126"/>
  <c r="BK125"/>
  <c r="J125"/>
  <c r="J100"/>
  <c i="14" r="T126"/>
  <c r="T125"/>
  <c i="15" r="R126"/>
  <c r="R125"/>
  <c i="20" r="T141"/>
  <c i="21" r="BK130"/>
  <c r="J130"/>
  <c r="J102"/>
  <c r="P161"/>
  <c i="23" r="R171"/>
  <c i="24" r="BK162"/>
  <c r="J162"/>
  <c r="J103"/>
  <c r="P197"/>
  <c r="R203"/>
  <c r="T211"/>
  <c i="25" r="T140"/>
  <c r="T139"/>
  <c r="R235"/>
  <c r="P289"/>
  <c r="R308"/>
  <c r="P342"/>
  <c r="R348"/>
  <c r="P365"/>
  <c i="26" r="T185"/>
  <c i="28" r="P144"/>
  <c r="BK216"/>
  <c r="J216"/>
  <c r="J105"/>
  <c r="P216"/>
  <c r="BK307"/>
  <c r="J307"/>
  <c r="J107"/>
  <c r="T317"/>
  <c r="R330"/>
  <c r="P355"/>
  <c r="T364"/>
  <c r="T374"/>
  <c i="29" r="T126"/>
  <c r="T125"/>
  <c i="30" r="T126"/>
  <c r="T125"/>
  <c i="35" r="R126"/>
  <c r="R125"/>
  <c i="36" r="R126"/>
  <c r="R125"/>
  <c i="37" r="R126"/>
  <c r="R125"/>
  <c i="38" r="BK126"/>
  <c r="J126"/>
  <c r="J101"/>
  <c i="39" r="BK126"/>
  <c r="BK125"/>
  <c r="J125"/>
  <c r="J100"/>
  <c i="40" r="T126"/>
  <c r="T125"/>
  <c i="41" r="T126"/>
  <c r="T125"/>
  <c i="42" r="T137"/>
  <c r="BK161"/>
  <c r="J161"/>
  <c r="J105"/>
  <c r="BK176"/>
  <c r="J176"/>
  <c r="J106"/>
  <c i="43" r="BK128"/>
  <c r="J128"/>
  <c r="J102"/>
  <c i="2" r="BK146"/>
  <c r="J146"/>
  <c r="J102"/>
  <c r="T760"/>
  <c r="T807"/>
  <c r="T787"/>
  <c i="20" r="R141"/>
  <c r="P181"/>
  <c i="37" r="BK126"/>
  <c r="J126"/>
  <c r="J101"/>
  <c i="39" r="P126"/>
  <c r="P125"/>
  <c i="1" r="AU142"/>
  <c i="42" r="BK132"/>
  <c r="J132"/>
  <c r="J102"/>
  <c r="R132"/>
  <c r="T132"/>
  <c r="T131"/>
  <c r="T130"/>
  <c r="P158"/>
  <c r="P161"/>
  <c r="R176"/>
  <c i="43" r="R128"/>
  <c r="R127"/>
  <c r="R126"/>
  <c i="45" r="BK127"/>
  <c r="J127"/>
  <c r="J100"/>
  <c r="P127"/>
  <c r="R127"/>
  <c r="R126"/>
  <c r="R125"/>
  <c r="T127"/>
  <c r="BK130"/>
  <c r="J130"/>
  <c r="J101"/>
  <c r="P130"/>
  <c r="R130"/>
  <c r="T130"/>
  <c r="BK135"/>
  <c r="J135"/>
  <c r="J102"/>
  <c r="P135"/>
  <c r="R135"/>
  <c r="T135"/>
  <c i="2" r="BK893"/>
  <c r="J893"/>
  <c r="J119"/>
  <c i="23" r="BK187"/>
  <c r="J187"/>
  <c r="J102"/>
  <c i="24" r="BK208"/>
  <c r="J208"/>
  <c r="J114"/>
  <c i="2" r="BK805"/>
  <c r="J805"/>
  <c r="J113"/>
  <c r="BK803"/>
  <c r="J803"/>
  <c r="J112"/>
  <c r="BK818"/>
  <c r="J818"/>
  <c r="J117"/>
  <c i="24" r="BK188"/>
  <c r="J188"/>
  <c r="J108"/>
  <c i="23" r="BK238"/>
  <c r="J238"/>
  <c r="J107"/>
  <c i="24" r="BK216"/>
  <c r="J216"/>
  <c r="J116"/>
  <c i="23" r="BK225"/>
  <c r="J225"/>
  <c r="J104"/>
  <c r="BK249"/>
  <c r="J249"/>
  <c r="J110"/>
  <c i="24" r="BK182"/>
  <c r="BK184"/>
  <c r="J184"/>
  <c r="J106"/>
  <c r="BK186"/>
  <c r="J186"/>
  <c r="J107"/>
  <c r="BK201"/>
  <c r="J201"/>
  <c r="J112"/>
  <c i="2" r="BK795"/>
  <c r="J795"/>
  <c r="J108"/>
  <c r="BK799"/>
  <c r="J799"/>
  <c r="J110"/>
  <c i="23" r="BK236"/>
  <c r="J236"/>
  <c r="J106"/>
  <c i="25" r="BK232"/>
  <c r="J232"/>
  <c r="J104"/>
  <c i="2" r="BK788"/>
  <c r="J788"/>
  <c r="J106"/>
  <c i="3" r="BK829"/>
  <c r="J829"/>
  <c r="J106"/>
  <c i="24" r="BK190"/>
  <c r="J190"/>
  <c r="J109"/>
  <c i="2" r="BK792"/>
  <c r="J792"/>
  <c r="J107"/>
  <c r="BK797"/>
  <c r="J797"/>
  <c r="J109"/>
  <c r="BK801"/>
  <c r="J801"/>
  <c r="J111"/>
  <c r="BK1068"/>
  <c r="J1068"/>
  <c r="J120"/>
  <c i="45" r="BK138"/>
  <c r="J138"/>
  <c r="J103"/>
  <c r="J91"/>
  <c r="F94"/>
  <c r="BE131"/>
  <c r="BE139"/>
  <c r="E85"/>
  <c r="J94"/>
  <c r="BE128"/>
  <c r="BE129"/>
  <c r="BE132"/>
  <c r="BE133"/>
  <c r="BE134"/>
  <c r="BE136"/>
  <c r="BE137"/>
  <c i="44" r="F94"/>
  <c r="E85"/>
  <c r="J91"/>
  <c r="J94"/>
  <c r="BE125"/>
  <c r="BE126"/>
  <c r="BE127"/>
  <c r="BE128"/>
  <c i="43" r="E85"/>
  <c r="J93"/>
  <c r="J96"/>
  <c r="F123"/>
  <c r="BE129"/>
  <c r="BE130"/>
  <c r="BE131"/>
  <c i="41" r="J126"/>
  <c r="J101"/>
  <c i="42" r="J96"/>
  <c r="J126"/>
  <c r="BE141"/>
  <c r="BE143"/>
  <c r="BE157"/>
  <c r="F95"/>
  <c r="J124"/>
  <c r="BE135"/>
  <c r="BE153"/>
  <c r="BE160"/>
  <c r="BE167"/>
  <c r="BE169"/>
  <c r="BE173"/>
  <c r="BE177"/>
  <c i="41" r="J100"/>
  <c i="42" r="E85"/>
  <c r="BE139"/>
  <c r="BE140"/>
  <c r="BE142"/>
  <c r="BE144"/>
  <c r="BE145"/>
  <c r="BE147"/>
  <c r="BE148"/>
  <c r="BE149"/>
  <c r="BE150"/>
  <c r="BE152"/>
  <c r="BE159"/>
  <c r="BE162"/>
  <c r="BE163"/>
  <c r="BE164"/>
  <c r="BE165"/>
  <c r="BE166"/>
  <c r="F96"/>
  <c r="BE133"/>
  <c r="BE134"/>
  <c r="BE136"/>
  <c r="BE138"/>
  <c r="BE146"/>
  <c r="BE151"/>
  <c r="BE154"/>
  <c r="BE155"/>
  <c r="BE156"/>
  <c r="BE168"/>
  <c r="BE170"/>
  <c r="BE171"/>
  <c r="BE172"/>
  <c r="BE174"/>
  <c r="BE175"/>
  <c r="BE178"/>
  <c r="BE179"/>
  <c i="40" r="J126"/>
  <c r="J101"/>
  <c i="41" r="J93"/>
  <c r="F122"/>
  <c r="BE140"/>
  <c r="BE151"/>
  <c r="BE152"/>
  <c r="BE153"/>
  <c r="J122"/>
  <c r="BE127"/>
  <c r="BE128"/>
  <c r="BE129"/>
  <c r="BE131"/>
  <c r="BE132"/>
  <c r="BE133"/>
  <c r="BE135"/>
  <c r="BE137"/>
  <c r="BE139"/>
  <c r="BE143"/>
  <c r="BE144"/>
  <c r="BE150"/>
  <c r="BE156"/>
  <c r="BE159"/>
  <c r="BE160"/>
  <c r="BE162"/>
  <c r="BE163"/>
  <c r="BE164"/>
  <c r="E111"/>
  <c r="BE141"/>
  <c r="BE142"/>
  <c r="BE146"/>
  <c r="BE130"/>
  <c r="BE134"/>
  <c r="BE136"/>
  <c r="BE138"/>
  <c r="BE145"/>
  <c r="BE147"/>
  <c r="BE148"/>
  <c r="BE149"/>
  <c r="BE154"/>
  <c r="BE155"/>
  <c r="BE157"/>
  <c r="BE158"/>
  <c r="BE161"/>
  <c r="BE165"/>
  <c i="40" r="J119"/>
  <c r="BE140"/>
  <c r="BE141"/>
  <c r="BE144"/>
  <c r="BE147"/>
  <c r="BE148"/>
  <c r="BE164"/>
  <c r="BE165"/>
  <c r="BE176"/>
  <c r="E111"/>
  <c r="BE138"/>
  <c r="BE152"/>
  <c r="BE177"/>
  <c r="J96"/>
  <c r="BE128"/>
  <c r="BE131"/>
  <c r="BE132"/>
  <c r="BE133"/>
  <c r="BE135"/>
  <c r="BE136"/>
  <c r="BE142"/>
  <c r="BE143"/>
  <c r="BE150"/>
  <c r="BE151"/>
  <c r="BE156"/>
  <c r="BE157"/>
  <c r="BE158"/>
  <c r="BE160"/>
  <c r="BE168"/>
  <c r="BE169"/>
  <c r="BE171"/>
  <c r="BE173"/>
  <c r="BE174"/>
  <c r="BE175"/>
  <c r="BE180"/>
  <c r="BE181"/>
  <c r="BE182"/>
  <c i="39" r="J126"/>
  <c r="J101"/>
  <c i="40" r="BE139"/>
  <c r="BE153"/>
  <c r="BE166"/>
  <c r="BE178"/>
  <c r="BE179"/>
  <c r="F96"/>
  <c r="BE127"/>
  <c r="BE129"/>
  <c r="BE130"/>
  <c r="BE134"/>
  <c r="BE137"/>
  <c r="BE145"/>
  <c r="BE146"/>
  <c r="BE149"/>
  <c r="BE154"/>
  <c r="BE155"/>
  <c r="BE159"/>
  <c r="BE161"/>
  <c r="BE162"/>
  <c r="BE163"/>
  <c r="BE167"/>
  <c r="BE170"/>
  <c r="BE172"/>
  <c i="38" r="BK125"/>
  <c r="J125"/>
  <c r="J100"/>
  <c i="39" r="E85"/>
  <c r="F96"/>
  <c r="J96"/>
  <c r="J119"/>
  <c r="BE129"/>
  <c r="BE130"/>
  <c r="BE132"/>
  <c r="BE127"/>
  <c r="BE133"/>
  <c r="BE128"/>
  <c r="BE131"/>
  <c r="BE134"/>
  <c i="38" r="F96"/>
  <c r="E111"/>
  <c r="J119"/>
  <c r="J122"/>
  <c r="BE128"/>
  <c r="BE129"/>
  <c r="BE130"/>
  <c r="BE136"/>
  <c r="BE138"/>
  <c r="BE139"/>
  <c r="BE140"/>
  <c r="BE141"/>
  <c r="BE142"/>
  <c r="BE143"/>
  <c r="BE144"/>
  <c r="BE146"/>
  <c r="BE148"/>
  <c r="BE149"/>
  <c r="BE150"/>
  <c r="BE151"/>
  <c r="BE154"/>
  <c r="BE155"/>
  <c r="BE127"/>
  <c r="BE131"/>
  <c r="BE132"/>
  <c r="BE133"/>
  <c r="BE134"/>
  <c r="BE135"/>
  <c r="BE137"/>
  <c r="BE145"/>
  <c r="BE147"/>
  <c r="BE152"/>
  <c r="BE153"/>
  <c r="BE156"/>
  <c r="BE157"/>
  <c i="37" r="F96"/>
  <c r="E111"/>
  <c r="J122"/>
  <c r="BE127"/>
  <c r="BE130"/>
  <c r="BE131"/>
  <c r="BE132"/>
  <c r="BE134"/>
  <c r="BE136"/>
  <c r="BE137"/>
  <c r="BE142"/>
  <c r="BE143"/>
  <c r="BE145"/>
  <c r="BE147"/>
  <c r="BE148"/>
  <c r="BE149"/>
  <c r="BE133"/>
  <c r="BE135"/>
  <c r="BE139"/>
  <c i="36" r="BK125"/>
  <c r="J125"/>
  <c r="J100"/>
  <c i="37" r="J93"/>
  <c r="BE128"/>
  <c r="BE129"/>
  <c r="BE138"/>
  <c r="BE140"/>
  <c r="BE141"/>
  <c r="BE144"/>
  <c r="BE146"/>
  <c r="BE150"/>
  <c i="35" r="BK125"/>
  <c r="J125"/>
  <c r="J100"/>
  <c i="36" r="E85"/>
  <c r="J96"/>
  <c r="F122"/>
  <c r="BE127"/>
  <c r="BE129"/>
  <c r="BE130"/>
  <c r="BE132"/>
  <c r="BE133"/>
  <c r="BE135"/>
  <c r="BE143"/>
  <c r="BE128"/>
  <c r="BE131"/>
  <c r="BE144"/>
  <c r="J93"/>
  <c r="BE134"/>
  <c r="BE136"/>
  <c r="BE137"/>
  <c r="BE138"/>
  <c r="BE139"/>
  <c r="BE140"/>
  <c r="BE141"/>
  <c r="BE142"/>
  <c r="BE145"/>
  <c r="BE146"/>
  <c r="BE147"/>
  <c r="BE148"/>
  <c r="BE149"/>
  <c r="BE150"/>
  <c r="BE151"/>
  <c r="BE152"/>
  <c r="BE153"/>
  <c r="BE154"/>
  <c r="BE155"/>
  <c i="35" r="F96"/>
  <c r="E111"/>
  <c r="BE127"/>
  <c r="BE133"/>
  <c r="BE134"/>
  <c r="J93"/>
  <c r="J96"/>
  <c r="BE128"/>
  <c r="BE129"/>
  <c r="BE130"/>
  <c r="BE131"/>
  <c r="BE132"/>
  <c i="34" r="J93"/>
  <c r="F96"/>
  <c r="BE127"/>
  <c r="BE128"/>
  <c r="BE129"/>
  <c r="E85"/>
  <c r="J96"/>
  <c r="BE130"/>
  <c r="BE131"/>
  <c i="33" r="E111"/>
  <c r="J122"/>
  <c r="BE130"/>
  <c r="J119"/>
  <c r="BE127"/>
  <c r="BE128"/>
  <c r="BE129"/>
  <c r="BE131"/>
  <c r="F96"/>
  <c i="32" r="E85"/>
  <c r="F96"/>
  <c r="J122"/>
  <c r="BE127"/>
  <c r="BE129"/>
  <c r="BE128"/>
  <c r="BE130"/>
  <c r="J93"/>
  <c r="BE131"/>
  <c r="BE132"/>
  <c r="BE133"/>
  <c i="30" r="J126"/>
  <c r="J101"/>
  <c i="31" r="J93"/>
  <c r="F96"/>
  <c r="E111"/>
  <c r="BE128"/>
  <c r="BE130"/>
  <c r="BE132"/>
  <c r="J96"/>
  <c r="BE127"/>
  <c r="BE129"/>
  <c r="BE131"/>
  <c i="30" r="J96"/>
  <c r="BE146"/>
  <c r="BE147"/>
  <c r="BE149"/>
  <c r="BE151"/>
  <c r="BE166"/>
  <c r="BE180"/>
  <c r="BE186"/>
  <c r="BE194"/>
  <c r="BE196"/>
  <c r="BE197"/>
  <c r="BE199"/>
  <c r="BE210"/>
  <c r="BE221"/>
  <c r="BE222"/>
  <c r="BE233"/>
  <c r="BE239"/>
  <c i="29" r="BK125"/>
  <c r="J125"/>
  <c r="J100"/>
  <c i="30" r="J93"/>
  <c r="F122"/>
  <c r="BE129"/>
  <c r="BE133"/>
  <c r="BE134"/>
  <c r="BE138"/>
  <c r="BE141"/>
  <c r="BE142"/>
  <c r="BE144"/>
  <c r="BE153"/>
  <c r="BE154"/>
  <c r="BE156"/>
  <c r="BE158"/>
  <c r="BE160"/>
  <c r="BE161"/>
  <c r="BE165"/>
  <c r="BE167"/>
  <c r="BE170"/>
  <c r="BE172"/>
  <c r="BE177"/>
  <c r="BE181"/>
  <c r="BE187"/>
  <c r="BE190"/>
  <c r="BE193"/>
  <c r="BE195"/>
  <c r="BE198"/>
  <c r="BE201"/>
  <c r="BE202"/>
  <c r="BE205"/>
  <c r="BE207"/>
  <c r="BE211"/>
  <c r="BE213"/>
  <c r="BE214"/>
  <c r="BE216"/>
  <c r="BE218"/>
  <c r="BE219"/>
  <c r="BE228"/>
  <c r="BE229"/>
  <c r="BE230"/>
  <c r="BE234"/>
  <c r="BE240"/>
  <c r="BE241"/>
  <c r="BE242"/>
  <c r="BE243"/>
  <c r="BE245"/>
  <c r="E85"/>
  <c r="BE127"/>
  <c r="BE128"/>
  <c r="BE130"/>
  <c r="BE131"/>
  <c r="BE132"/>
  <c r="BE135"/>
  <c r="BE136"/>
  <c r="BE137"/>
  <c r="BE139"/>
  <c r="BE140"/>
  <c r="BE143"/>
  <c r="BE145"/>
  <c r="BE148"/>
  <c r="BE150"/>
  <c r="BE152"/>
  <c r="BE155"/>
  <c r="BE157"/>
  <c r="BE159"/>
  <c r="BE162"/>
  <c r="BE163"/>
  <c r="BE164"/>
  <c r="BE168"/>
  <c r="BE169"/>
  <c r="BE171"/>
  <c r="BE173"/>
  <c r="BE174"/>
  <c r="BE175"/>
  <c r="BE176"/>
  <c r="BE178"/>
  <c r="BE179"/>
  <c r="BE182"/>
  <c r="BE183"/>
  <c r="BE184"/>
  <c r="BE185"/>
  <c r="BE188"/>
  <c r="BE189"/>
  <c r="BE191"/>
  <c r="BE192"/>
  <c r="BE200"/>
  <c r="BE203"/>
  <c r="BE204"/>
  <c r="BE206"/>
  <c r="BE208"/>
  <c r="BE209"/>
  <c r="BE212"/>
  <c r="BE215"/>
  <c r="BE217"/>
  <c r="BE220"/>
  <c r="BE223"/>
  <c r="BE224"/>
  <c r="BE225"/>
  <c r="BE226"/>
  <c r="BE227"/>
  <c r="BE231"/>
  <c r="BE232"/>
  <c r="BE235"/>
  <c r="BE236"/>
  <c r="BE237"/>
  <c r="BE238"/>
  <c r="BE244"/>
  <c i="29" r="F96"/>
  <c r="J119"/>
  <c r="J122"/>
  <c r="BE130"/>
  <c r="BE133"/>
  <c r="BE168"/>
  <c r="BE171"/>
  <c r="E85"/>
  <c r="BE128"/>
  <c r="BE131"/>
  <c r="BE137"/>
  <c r="BE148"/>
  <c r="BE150"/>
  <c r="BE152"/>
  <c r="BE154"/>
  <c r="BE179"/>
  <c r="BE183"/>
  <c r="BE185"/>
  <c r="BE187"/>
  <c r="BE188"/>
  <c r="BE190"/>
  <c r="BE191"/>
  <c r="BE192"/>
  <c r="BE127"/>
  <c r="BE136"/>
  <c r="BE138"/>
  <c r="BE139"/>
  <c r="BE140"/>
  <c r="BE141"/>
  <c r="BE144"/>
  <c r="BE145"/>
  <c r="BE146"/>
  <c r="BE147"/>
  <c r="BE156"/>
  <c r="BE158"/>
  <c r="BE161"/>
  <c r="BE163"/>
  <c r="BE164"/>
  <c r="BE165"/>
  <c r="BE172"/>
  <c r="BE174"/>
  <c r="BE175"/>
  <c r="BE177"/>
  <c r="BE178"/>
  <c r="BE186"/>
  <c r="BE193"/>
  <c i="28" r="BK139"/>
  <c r="BK138"/>
  <c r="J138"/>
  <c i="29" r="BE129"/>
  <c r="BE132"/>
  <c r="BE134"/>
  <c r="BE135"/>
  <c r="BE142"/>
  <c r="BE143"/>
  <c r="BE149"/>
  <c r="BE151"/>
  <c r="BE153"/>
  <c r="BE155"/>
  <c r="BE157"/>
  <c r="BE159"/>
  <c r="BE160"/>
  <c r="BE162"/>
  <c r="BE166"/>
  <c r="BE167"/>
  <c r="BE169"/>
  <c r="BE170"/>
  <c r="BE173"/>
  <c r="BE176"/>
  <c r="BE180"/>
  <c r="BE181"/>
  <c r="BE182"/>
  <c r="BE184"/>
  <c r="BE189"/>
  <c r="BE194"/>
  <c i="28" r="E85"/>
  <c r="BE141"/>
  <c r="BE153"/>
  <c r="BE172"/>
  <c r="BE182"/>
  <c r="BE192"/>
  <c r="BE195"/>
  <c r="BE205"/>
  <c r="BE235"/>
  <c r="BE246"/>
  <c r="BE252"/>
  <c r="BE256"/>
  <c r="BE257"/>
  <c r="BE262"/>
  <c r="BE285"/>
  <c r="BE290"/>
  <c r="BE321"/>
  <c r="BE325"/>
  <c r="BE336"/>
  <c r="BE337"/>
  <c r="BE339"/>
  <c r="BE340"/>
  <c r="BE343"/>
  <c r="BE347"/>
  <c r="BE348"/>
  <c r="BE352"/>
  <c r="BE384"/>
  <c r="BE388"/>
  <c r="BE391"/>
  <c r="BE393"/>
  <c r="BE394"/>
  <c i="27" r="BK125"/>
  <c r="J125"/>
  <c i="28" r="J96"/>
  <c r="J132"/>
  <c r="F135"/>
  <c r="BE145"/>
  <c r="BE146"/>
  <c r="BE149"/>
  <c r="BE151"/>
  <c r="BE152"/>
  <c r="BE154"/>
  <c r="BE155"/>
  <c r="BE159"/>
  <c r="BE160"/>
  <c r="BE161"/>
  <c r="BE166"/>
  <c r="BE167"/>
  <c r="BE168"/>
  <c r="BE169"/>
  <c r="BE170"/>
  <c r="BE173"/>
  <c r="BE174"/>
  <c r="BE178"/>
  <c r="BE187"/>
  <c r="BE188"/>
  <c r="BE189"/>
  <c r="BE190"/>
  <c r="BE191"/>
  <c r="BE193"/>
  <c r="BE196"/>
  <c r="BE197"/>
  <c r="BE200"/>
  <c r="BE201"/>
  <c r="BE203"/>
  <c r="BE206"/>
  <c r="BE211"/>
  <c r="BE218"/>
  <c r="BE219"/>
  <c r="BE220"/>
  <c r="BE223"/>
  <c r="BE225"/>
  <c r="BE231"/>
  <c r="BE232"/>
  <c r="BE233"/>
  <c r="BE234"/>
  <c r="BE236"/>
  <c r="BE237"/>
  <c r="BE239"/>
  <c r="BE240"/>
  <c r="BE242"/>
  <c r="BE248"/>
  <c r="BE249"/>
  <c r="BE250"/>
  <c r="BE251"/>
  <c r="BE253"/>
  <c r="BE254"/>
  <c r="BE259"/>
  <c r="BE260"/>
  <c r="BE264"/>
  <c r="BE267"/>
  <c r="BE270"/>
  <c r="BE271"/>
  <c r="BE272"/>
  <c r="BE274"/>
  <c r="BE275"/>
  <c r="BE277"/>
  <c r="BE279"/>
  <c r="BE281"/>
  <c r="BE283"/>
  <c r="BE292"/>
  <c r="BE298"/>
  <c r="BE299"/>
  <c r="BE300"/>
  <c r="BE301"/>
  <c r="BE303"/>
  <c r="BE305"/>
  <c r="BE308"/>
  <c r="BE309"/>
  <c r="BE311"/>
  <c r="BE312"/>
  <c r="BE315"/>
  <c r="BE316"/>
  <c r="BE318"/>
  <c r="BE319"/>
  <c r="BE322"/>
  <c r="BE323"/>
  <c r="BE326"/>
  <c r="BE328"/>
  <c r="BE331"/>
  <c r="BE332"/>
  <c r="BE335"/>
  <c r="BE338"/>
  <c r="BE342"/>
  <c r="BE350"/>
  <c r="BE351"/>
  <c r="BE354"/>
  <c r="BE357"/>
  <c r="BE360"/>
  <c r="BE365"/>
  <c r="BE366"/>
  <c r="BE368"/>
  <c r="BE371"/>
  <c r="BE372"/>
  <c r="BE379"/>
  <c r="BE380"/>
  <c r="BE381"/>
  <c r="BE386"/>
  <c r="BE390"/>
  <c r="BE398"/>
  <c r="BE399"/>
  <c r="BE400"/>
  <c r="BE142"/>
  <c r="BE147"/>
  <c r="BE148"/>
  <c r="BE164"/>
  <c r="BE171"/>
  <c r="BE181"/>
  <c r="BE185"/>
  <c r="BE186"/>
  <c r="BE204"/>
  <c r="BE208"/>
  <c r="BE212"/>
  <c r="BE221"/>
  <c r="BE222"/>
  <c r="BE255"/>
  <c r="BE295"/>
  <c r="BE143"/>
  <c r="BE150"/>
  <c r="BE156"/>
  <c r="BE157"/>
  <c r="BE158"/>
  <c r="BE162"/>
  <c r="BE163"/>
  <c r="BE165"/>
  <c r="BE175"/>
  <c r="BE176"/>
  <c r="BE179"/>
  <c r="BE180"/>
  <c r="BE183"/>
  <c r="BE184"/>
  <c r="BE194"/>
  <c r="BE198"/>
  <c r="BE199"/>
  <c r="BE202"/>
  <c r="BE207"/>
  <c r="BE209"/>
  <c r="BE210"/>
  <c r="BE213"/>
  <c r="BE214"/>
  <c r="BE215"/>
  <c r="BE217"/>
  <c r="BE224"/>
  <c r="BE226"/>
  <c r="BE227"/>
  <c r="BE228"/>
  <c r="BE229"/>
  <c r="BE230"/>
  <c r="BE238"/>
  <c r="BE241"/>
  <c r="BE243"/>
  <c r="BE244"/>
  <c r="BE245"/>
  <c r="BE247"/>
  <c r="BE258"/>
  <c r="BE263"/>
  <c r="BE265"/>
  <c r="BE266"/>
  <c r="BE268"/>
  <c r="BE269"/>
  <c r="BE273"/>
  <c r="BE276"/>
  <c r="BE278"/>
  <c r="BE280"/>
  <c r="BE282"/>
  <c r="BE284"/>
  <c r="BE286"/>
  <c r="BE287"/>
  <c r="BE288"/>
  <c r="BE289"/>
  <c r="BE291"/>
  <c r="BE293"/>
  <c r="BE294"/>
  <c r="BE296"/>
  <c r="BE297"/>
  <c r="BE302"/>
  <c r="BE304"/>
  <c r="BE306"/>
  <c r="BE310"/>
  <c r="BE313"/>
  <c r="BE314"/>
  <c r="BE320"/>
  <c r="BE324"/>
  <c r="BE327"/>
  <c r="BE329"/>
  <c r="BE333"/>
  <c r="BE334"/>
  <c r="BE344"/>
  <c r="BE345"/>
  <c r="BE346"/>
  <c r="BE349"/>
  <c r="BE353"/>
  <c r="BE356"/>
  <c r="BE358"/>
  <c r="BE359"/>
  <c r="BE361"/>
  <c r="BE362"/>
  <c r="BE363"/>
  <c r="BE367"/>
  <c r="BE369"/>
  <c r="BE370"/>
  <c r="BE373"/>
  <c r="BE375"/>
  <c r="BE376"/>
  <c r="BE377"/>
  <c r="BE378"/>
  <c r="BE382"/>
  <c r="BE383"/>
  <c r="BE385"/>
  <c r="BE389"/>
  <c r="BE392"/>
  <c r="BE395"/>
  <c r="BE396"/>
  <c r="BE397"/>
  <c i="27" r="E111"/>
  <c r="F122"/>
  <c r="J93"/>
  <c r="BE129"/>
  <c r="BE131"/>
  <c i="26" r="BK129"/>
  <c r="BK128"/>
  <c r="J128"/>
  <c r="J100"/>
  <c i="27" r="J122"/>
  <c r="BE130"/>
  <c r="BE141"/>
  <c r="BE127"/>
  <c r="BE128"/>
  <c r="BE132"/>
  <c r="BE133"/>
  <c r="BE134"/>
  <c r="BE135"/>
  <c r="BE136"/>
  <c r="BE137"/>
  <c r="BE138"/>
  <c r="BE139"/>
  <c r="BE140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i="26" r="E85"/>
  <c r="J93"/>
  <c r="F124"/>
  <c r="BE134"/>
  <c r="BE136"/>
  <c r="BE143"/>
  <c r="BE140"/>
  <c r="BE141"/>
  <c r="BE147"/>
  <c r="F125"/>
  <c r="BE132"/>
  <c r="BE133"/>
  <c r="BE138"/>
  <c r="BE153"/>
  <c r="BE156"/>
  <c r="BE160"/>
  <c r="BE165"/>
  <c r="BE167"/>
  <c r="BE169"/>
  <c r="BE176"/>
  <c r="BE181"/>
  <c r="BE182"/>
  <c r="BE183"/>
  <c r="BE186"/>
  <c r="BE190"/>
  <c r="BE202"/>
  <c i="25" r="BK139"/>
  <c r="BK138"/>
  <c r="J138"/>
  <c r="BK234"/>
  <c r="J234"/>
  <c r="J105"/>
  <c i="26" r="J95"/>
  <c r="BE135"/>
  <c r="BE139"/>
  <c r="BE142"/>
  <c r="BE145"/>
  <c r="BE146"/>
  <c r="BE148"/>
  <c r="BE149"/>
  <c r="BE150"/>
  <c r="BE151"/>
  <c r="BE152"/>
  <c r="BE154"/>
  <c r="BE155"/>
  <c r="BE157"/>
  <c r="BE158"/>
  <c r="BE159"/>
  <c r="BE161"/>
  <c r="BE164"/>
  <c r="BE166"/>
  <c r="BE172"/>
  <c r="BE175"/>
  <c r="BE178"/>
  <c r="BE179"/>
  <c r="BE192"/>
  <c r="BE193"/>
  <c r="BE196"/>
  <c r="BE198"/>
  <c r="BE201"/>
  <c r="J125"/>
  <c r="BE137"/>
  <c r="BE168"/>
  <c r="BE171"/>
  <c r="BE173"/>
  <c r="BE174"/>
  <c r="BE187"/>
  <c r="BE188"/>
  <c r="BE189"/>
  <c r="BE195"/>
  <c r="BE197"/>
  <c r="BE131"/>
  <c r="BE144"/>
  <c r="BE163"/>
  <c r="BE170"/>
  <c r="BE177"/>
  <c r="BE180"/>
  <c r="BE184"/>
  <c r="BE191"/>
  <c r="BE194"/>
  <c r="BE199"/>
  <c r="BE200"/>
  <c i="25" r="BE210"/>
  <c r="BE215"/>
  <c r="BE220"/>
  <c r="BE236"/>
  <c r="BE258"/>
  <c r="BE272"/>
  <c r="BE277"/>
  <c r="BE280"/>
  <c r="BE283"/>
  <c r="BE328"/>
  <c r="BE329"/>
  <c r="BE331"/>
  <c r="BE336"/>
  <c r="BE345"/>
  <c r="BE386"/>
  <c r="BE392"/>
  <c i="24" r="J182"/>
  <c r="J105"/>
  <c i="25" r="J96"/>
  <c r="BE153"/>
  <c r="BE222"/>
  <c r="BE256"/>
  <c r="BE273"/>
  <c r="BE316"/>
  <c r="BE321"/>
  <c r="BE323"/>
  <c r="BE327"/>
  <c r="BE351"/>
  <c r="BE369"/>
  <c r="BE378"/>
  <c r="J93"/>
  <c r="BE147"/>
  <c r="BE212"/>
  <c r="BE241"/>
  <c r="BE250"/>
  <c r="BE251"/>
  <c r="BE257"/>
  <c r="BE353"/>
  <c r="BE361"/>
  <c r="BE389"/>
  <c r="BE394"/>
  <c r="BE399"/>
  <c i="24" r="BK141"/>
  <c r="J141"/>
  <c r="J101"/>
  <c i="25" r="BE143"/>
  <c r="BE158"/>
  <c r="BE173"/>
  <c r="BE200"/>
  <c r="BE223"/>
  <c r="BE243"/>
  <c r="BE344"/>
  <c r="BE366"/>
  <c r="BE377"/>
  <c r="BE381"/>
  <c r="BE382"/>
  <c r="BE387"/>
  <c r="BE388"/>
  <c r="BE391"/>
  <c r="BE395"/>
  <c r="BE396"/>
  <c r="BE400"/>
  <c r="F135"/>
  <c r="BE161"/>
  <c r="BE165"/>
  <c r="BE169"/>
  <c r="BE237"/>
  <c r="BE239"/>
  <c r="BE248"/>
  <c r="BE249"/>
  <c r="BE255"/>
  <c r="BE269"/>
  <c r="BE270"/>
  <c r="BE271"/>
  <c r="BE276"/>
  <c r="BE278"/>
  <c r="BE281"/>
  <c r="BE287"/>
  <c r="BE288"/>
  <c r="BE290"/>
  <c r="BE303"/>
  <c r="BE311"/>
  <c r="BE338"/>
  <c r="BE360"/>
  <c r="BE412"/>
  <c r="BE171"/>
  <c r="BE206"/>
  <c r="BE208"/>
  <c r="BE259"/>
  <c r="BE263"/>
  <c r="BE264"/>
  <c r="BE267"/>
  <c r="BE282"/>
  <c r="BE343"/>
  <c r="BE354"/>
  <c r="BE402"/>
  <c r="BE413"/>
  <c r="BE416"/>
  <c r="E85"/>
  <c r="BE221"/>
  <c r="BE226"/>
  <c r="BE244"/>
  <c r="BE252"/>
  <c r="BE260"/>
  <c r="BE262"/>
  <c r="BE265"/>
  <c r="BE285"/>
  <c r="BE301"/>
  <c r="BE315"/>
  <c r="BE319"/>
  <c r="BE325"/>
  <c r="BE341"/>
  <c r="BE346"/>
  <c r="BE347"/>
  <c r="BE363"/>
  <c r="BE379"/>
  <c r="BE393"/>
  <c r="BE398"/>
  <c r="BE404"/>
  <c r="BE141"/>
  <c r="BE185"/>
  <c r="BE233"/>
  <c r="BE245"/>
  <c r="BE247"/>
  <c r="BE274"/>
  <c r="BE309"/>
  <c r="BE349"/>
  <c r="BE364"/>
  <c r="BE376"/>
  <c r="BE401"/>
  <c r="BE403"/>
  <c r="BE418"/>
  <c r="BE279"/>
  <c r="BE305"/>
  <c r="BE312"/>
  <c r="BE355"/>
  <c r="BE358"/>
  <c r="BE368"/>
  <c r="BE374"/>
  <c r="BE383"/>
  <c r="BE406"/>
  <c r="BE408"/>
  <c r="BE414"/>
  <c r="BE415"/>
  <c r="BE229"/>
  <c r="BE242"/>
  <c r="BE253"/>
  <c r="BE286"/>
  <c r="BE307"/>
  <c r="BE417"/>
  <c r="BE419"/>
  <c r="BE163"/>
  <c r="BE167"/>
  <c r="BE175"/>
  <c r="BE219"/>
  <c r="BE261"/>
  <c r="BE266"/>
  <c r="BE275"/>
  <c r="BE284"/>
  <c r="BE313"/>
  <c r="BE318"/>
  <c r="BE380"/>
  <c r="BE385"/>
  <c r="BE397"/>
  <c r="BE405"/>
  <c r="BE407"/>
  <c r="BE411"/>
  <c r="BE420"/>
  <c r="BE246"/>
  <c r="BE254"/>
  <c r="BE268"/>
  <c r="BE320"/>
  <c r="BE326"/>
  <c r="BE333"/>
  <c r="BE340"/>
  <c r="BE357"/>
  <c r="BE372"/>
  <c r="BE384"/>
  <c r="BE390"/>
  <c i="23" r="J134"/>
  <c r="J100"/>
  <c r="J241"/>
  <c r="J109"/>
  <c i="24" r="E85"/>
  <c r="J93"/>
  <c r="BE155"/>
  <c r="BE157"/>
  <c r="BE160"/>
  <c r="BE167"/>
  <c r="BE187"/>
  <c r="BE189"/>
  <c r="BE191"/>
  <c r="BE198"/>
  <c r="BE199"/>
  <c r="F137"/>
  <c r="BE143"/>
  <c r="BE146"/>
  <c r="BE194"/>
  <c r="BE195"/>
  <c r="BE204"/>
  <c r="BE209"/>
  <c r="BE214"/>
  <c r="J96"/>
  <c r="BE149"/>
  <c r="BE152"/>
  <c r="BE163"/>
  <c r="BE164"/>
  <c r="BE165"/>
  <c r="BE168"/>
  <c r="BE173"/>
  <c r="BE175"/>
  <c r="BE178"/>
  <c r="BE183"/>
  <c r="BE185"/>
  <c r="BE193"/>
  <c r="BE196"/>
  <c r="BE200"/>
  <c r="BE202"/>
  <c r="BE206"/>
  <c r="BE217"/>
  <c r="BE171"/>
  <c r="BE212"/>
  <c i="23" r="BE172"/>
  <c r="BE184"/>
  <c r="BE201"/>
  <c r="BE207"/>
  <c r="BE233"/>
  <c r="BE164"/>
  <c r="BE167"/>
  <c r="BE170"/>
  <c r="BE175"/>
  <c r="BE219"/>
  <c r="BE222"/>
  <c r="BE237"/>
  <c r="BE141"/>
  <c r="BE155"/>
  <c r="BE178"/>
  <c r="BE181"/>
  <c i="22" r="BK123"/>
  <c r="J123"/>
  <c r="J99"/>
  <c i="23" r="E120"/>
  <c r="BE142"/>
  <c r="BE214"/>
  <c r="J129"/>
  <c r="BE192"/>
  <c r="BE195"/>
  <c r="BE198"/>
  <c r="BE204"/>
  <c r="BE245"/>
  <c r="BE250"/>
  <c r="BE145"/>
  <c r="BE210"/>
  <c r="BE138"/>
  <c r="BE242"/>
  <c r="F94"/>
  <c r="BE135"/>
  <c r="BE161"/>
  <c r="BE168"/>
  <c r="BE188"/>
  <c r="BE248"/>
  <c r="BE149"/>
  <c r="BE152"/>
  <c r="BE158"/>
  <c r="J91"/>
  <c r="BE226"/>
  <c r="BE239"/>
  <c r="BE230"/>
  <c r="BE247"/>
  <c i="22" r="E110"/>
  <c i="21" r="BK129"/>
  <c r="J129"/>
  <c r="J101"/>
  <c i="22" r="F94"/>
  <c r="J116"/>
  <c r="J119"/>
  <c r="BE127"/>
  <c r="BE128"/>
  <c r="BE125"/>
  <c r="BE126"/>
  <c i="21" r="F95"/>
  <c r="E114"/>
  <c r="J124"/>
  <c r="BE143"/>
  <c r="BE145"/>
  <c r="BE151"/>
  <c r="BE159"/>
  <c i="20" r="BK131"/>
  <c r="J131"/>
  <c r="J101"/>
  <c i="21" r="J93"/>
  <c r="J96"/>
  <c r="F125"/>
  <c r="BE132"/>
  <c r="BE134"/>
  <c r="BE135"/>
  <c r="BE136"/>
  <c r="BE137"/>
  <c r="BE140"/>
  <c r="BE141"/>
  <c r="BE142"/>
  <c r="BE147"/>
  <c r="BE150"/>
  <c r="BE153"/>
  <c r="BE155"/>
  <c r="BE156"/>
  <c r="BE157"/>
  <c r="BE163"/>
  <c r="BE164"/>
  <c r="BE131"/>
  <c r="BE133"/>
  <c r="BE138"/>
  <c r="BE139"/>
  <c r="BE144"/>
  <c r="BE146"/>
  <c r="BE148"/>
  <c r="BE149"/>
  <c r="BE152"/>
  <c r="BE158"/>
  <c r="BE160"/>
  <c r="BE162"/>
  <c i="20" r="J95"/>
  <c r="BE136"/>
  <c r="BE139"/>
  <c r="BE142"/>
  <c r="BE148"/>
  <c r="BE164"/>
  <c r="BE170"/>
  <c r="BE180"/>
  <c r="F96"/>
  <c r="E116"/>
  <c r="J124"/>
  <c r="BE137"/>
  <c r="BE138"/>
  <c r="BE140"/>
  <c r="BE144"/>
  <c r="BE147"/>
  <c r="BE151"/>
  <c r="BE153"/>
  <c r="BE157"/>
  <c r="BE159"/>
  <c r="BE161"/>
  <c r="BE163"/>
  <c r="BE165"/>
  <c r="BE167"/>
  <c r="BE169"/>
  <c r="BE172"/>
  <c r="BE174"/>
  <c r="BE175"/>
  <c r="BE176"/>
  <c r="BE182"/>
  <c i="19" r="BK125"/>
  <c r="J125"/>
  <c r="J100"/>
  <c i="20" r="F95"/>
  <c r="J96"/>
  <c r="BE133"/>
  <c r="BE134"/>
  <c r="BE135"/>
  <c r="BE143"/>
  <c r="BE145"/>
  <c r="BE146"/>
  <c r="BE149"/>
  <c r="BE150"/>
  <c r="BE152"/>
  <c r="BE154"/>
  <c r="BE155"/>
  <c r="BE156"/>
  <c r="BE158"/>
  <c r="BE160"/>
  <c r="BE168"/>
  <c r="BE171"/>
  <c r="BE173"/>
  <c r="BE177"/>
  <c r="BE178"/>
  <c r="BE179"/>
  <c r="BE183"/>
  <c r="BE184"/>
  <c r="BE185"/>
  <c i="19" r="E85"/>
  <c i="18" r="BK125"/>
  <c r="J125"/>
  <c i="19" r="BE127"/>
  <c r="F96"/>
  <c r="BE131"/>
  <c r="BE134"/>
  <c r="BE141"/>
  <c r="BE143"/>
  <c r="BE144"/>
  <c r="BE147"/>
  <c r="BE149"/>
  <c r="BE152"/>
  <c r="J122"/>
  <c r="BE128"/>
  <c r="BE133"/>
  <c r="BE138"/>
  <c r="BE140"/>
  <c r="BE146"/>
  <c r="BE150"/>
  <c r="BE154"/>
  <c r="J93"/>
  <c r="BE129"/>
  <c r="BE130"/>
  <c r="BE132"/>
  <c r="BE135"/>
  <c r="BE136"/>
  <c r="BE137"/>
  <c r="BE139"/>
  <c r="BE142"/>
  <c r="BE145"/>
  <c r="BE148"/>
  <c r="BE151"/>
  <c r="BE153"/>
  <c r="BE155"/>
  <c i="18" r="BE158"/>
  <c r="F122"/>
  <c r="BE128"/>
  <c i="17" r="BK125"/>
  <c r="J125"/>
  <c r="J100"/>
  <c i="18" r="J93"/>
  <c r="J122"/>
  <c r="BE130"/>
  <c r="BE156"/>
  <c r="BE165"/>
  <c r="E85"/>
  <c r="BE133"/>
  <c r="BE142"/>
  <c r="BE146"/>
  <c r="BE147"/>
  <c r="BE148"/>
  <c r="BE150"/>
  <c r="BE134"/>
  <c r="BE135"/>
  <c r="BE139"/>
  <c r="BE143"/>
  <c r="BE153"/>
  <c r="BE166"/>
  <c r="BE169"/>
  <c r="BE174"/>
  <c r="BE175"/>
  <c r="BE179"/>
  <c r="BE170"/>
  <c r="BE127"/>
  <c r="BE129"/>
  <c r="BE137"/>
  <c r="BE138"/>
  <c r="BE144"/>
  <c r="BE145"/>
  <c r="BE157"/>
  <c r="BE161"/>
  <c r="BE183"/>
  <c r="BE186"/>
  <c r="BE131"/>
  <c r="BE140"/>
  <c r="BE141"/>
  <c r="BE151"/>
  <c r="BE154"/>
  <c r="BE160"/>
  <c r="BE173"/>
  <c r="BE176"/>
  <c r="BE177"/>
  <c r="BE181"/>
  <c r="BE188"/>
  <c r="BE191"/>
  <c r="BE192"/>
  <c r="BE155"/>
  <c r="BE159"/>
  <c r="BE168"/>
  <c r="BE180"/>
  <c r="BE187"/>
  <c r="BE132"/>
  <c r="BE136"/>
  <c r="BE149"/>
  <c r="BE152"/>
  <c r="BE162"/>
  <c r="BE163"/>
  <c r="BE164"/>
  <c r="BE167"/>
  <c r="BE171"/>
  <c r="BE172"/>
  <c r="BE178"/>
  <c r="BE182"/>
  <c r="BE184"/>
  <c r="BE185"/>
  <c r="BE189"/>
  <c r="BE190"/>
  <c i="16" r="J126"/>
  <c r="J101"/>
  <c i="17" r="J96"/>
  <c r="J119"/>
  <c r="E85"/>
  <c r="F96"/>
  <c r="BE127"/>
  <c r="BE128"/>
  <c r="BE129"/>
  <c r="BE130"/>
  <c r="BE131"/>
  <c r="BE132"/>
  <c r="BE133"/>
  <c r="BE134"/>
  <c i="16" r="E85"/>
  <c r="J93"/>
  <c r="BE129"/>
  <c r="BE134"/>
  <c r="BE137"/>
  <c i="15" r="J100"/>
  <c i="16" r="F96"/>
  <c r="J122"/>
  <c r="BE133"/>
  <c r="BE136"/>
  <c r="BE139"/>
  <c r="BE132"/>
  <c r="BE138"/>
  <c i="15" r="J126"/>
  <c r="J101"/>
  <c i="16" r="BE127"/>
  <c r="BE135"/>
  <c r="BE145"/>
  <c r="BE146"/>
  <c r="BE151"/>
  <c r="BE128"/>
  <c r="BE130"/>
  <c r="BE131"/>
  <c r="BE143"/>
  <c r="BE152"/>
  <c r="BE159"/>
  <c r="BE148"/>
  <c r="BE160"/>
  <c r="BE149"/>
  <c r="BE150"/>
  <c r="BE154"/>
  <c r="BE155"/>
  <c r="BE140"/>
  <c r="BE141"/>
  <c r="BE144"/>
  <c r="BE156"/>
  <c r="BE158"/>
  <c r="BE142"/>
  <c r="BE147"/>
  <c r="BE153"/>
  <c r="BE157"/>
  <c i="15" r="BE138"/>
  <c r="BE146"/>
  <c r="BE150"/>
  <c r="BE154"/>
  <c r="BE162"/>
  <c r="BE166"/>
  <c r="BE168"/>
  <c r="J96"/>
  <c r="BE163"/>
  <c r="BE170"/>
  <c r="BE172"/>
  <c r="BE177"/>
  <c i="14" r="BK125"/>
  <c r="J125"/>
  <c r="J100"/>
  <c i="15" r="F96"/>
  <c r="BE127"/>
  <c r="BE130"/>
  <c r="BE160"/>
  <c r="BE169"/>
  <c r="BE171"/>
  <c r="BE180"/>
  <c r="E85"/>
  <c r="J93"/>
  <c r="BE129"/>
  <c r="BE133"/>
  <c r="BE135"/>
  <c r="BE137"/>
  <c r="BE140"/>
  <c r="BE147"/>
  <c r="BE167"/>
  <c r="BE182"/>
  <c r="BE131"/>
  <c r="BE134"/>
  <c r="BE139"/>
  <c r="BE142"/>
  <c r="BE149"/>
  <c r="BE157"/>
  <c r="BE174"/>
  <c r="BE178"/>
  <c r="BE144"/>
  <c r="BE145"/>
  <c r="BE161"/>
  <c r="BE165"/>
  <c r="BE173"/>
  <c r="BE183"/>
  <c r="BE156"/>
  <c r="BE132"/>
  <c r="BE136"/>
  <c r="BE143"/>
  <c r="BE152"/>
  <c r="BE153"/>
  <c r="BE155"/>
  <c r="BE159"/>
  <c r="BE164"/>
  <c r="BE175"/>
  <c r="BE184"/>
  <c r="BE185"/>
  <c r="BE128"/>
  <c r="BE141"/>
  <c r="BE148"/>
  <c r="BE151"/>
  <c r="BE158"/>
  <c r="BE176"/>
  <c r="BE179"/>
  <c r="BE181"/>
  <c i="13" r="J126"/>
  <c r="J101"/>
  <c i="14" r="J93"/>
  <c r="E111"/>
  <c r="J122"/>
  <c r="BE129"/>
  <c r="BE131"/>
  <c r="BE132"/>
  <c r="BE134"/>
  <c r="BE135"/>
  <c r="BE136"/>
  <c r="BE139"/>
  <c r="BE140"/>
  <c r="BE143"/>
  <c r="BE144"/>
  <c r="BE147"/>
  <c r="BE148"/>
  <c r="BE149"/>
  <c r="BE150"/>
  <c r="BE151"/>
  <c r="BE153"/>
  <c r="BE157"/>
  <c r="BE158"/>
  <c r="BE128"/>
  <c r="BE142"/>
  <c r="BE145"/>
  <c r="BE154"/>
  <c r="F96"/>
  <c r="BE127"/>
  <c r="BE130"/>
  <c r="BE133"/>
  <c r="BE137"/>
  <c r="BE138"/>
  <c r="BE141"/>
  <c r="BE146"/>
  <c r="BE152"/>
  <c r="BE155"/>
  <c r="BE156"/>
  <c i="13" r="E111"/>
  <c r="BE128"/>
  <c r="F96"/>
  <c r="BE131"/>
  <c r="J96"/>
  <c r="J119"/>
  <c r="BE127"/>
  <c r="BE129"/>
  <c r="BE130"/>
  <c r="BE132"/>
  <c r="BE134"/>
  <c r="BE139"/>
  <c r="BE133"/>
  <c r="BE135"/>
  <c r="BE136"/>
  <c r="BE137"/>
  <c r="BE138"/>
  <c r="BE140"/>
  <c i="12" r="J93"/>
  <c r="F96"/>
  <c r="E111"/>
  <c r="BE128"/>
  <c r="BE129"/>
  <c r="BE130"/>
  <c r="BE131"/>
  <c r="J96"/>
  <c r="BE127"/>
  <c i="11" r="J96"/>
  <c r="F122"/>
  <c r="BE129"/>
  <c r="BE130"/>
  <c r="BE131"/>
  <c r="BE132"/>
  <c r="E85"/>
  <c r="J93"/>
  <c r="BE127"/>
  <c r="BE128"/>
  <c i="10" r="E111"/>
  <c r="J93"/>
  <c r="J96"/>
  <c r="BE127"/>
  <c r="BE130"/>
  <c r="F96"/>
  <c r="BE128"/>
  <c r="BE129"/>
  <c r="BE131"/>
  <c r="BE132"/>
  <c r="BE133"/>
  <c i="8" r="J126"/>
  <c r="J101"/>
  <c i="9" r="E111"/>
  <c r="J119"/>
  <c r="J122"/>
  <c r="BE128"/>
  <c r="BE132"/>
  <c r="BE133"/>
  <c r="F96"/>
  <c r="BE127"/>
  <c r="BE129"/>
  <c r="BE130"/>
  <c r="BE131"/>
  <c i="7" r="BK125"/>
  <c r="J125"/>
  <c r="J100"/>
  <c i="8" r="E85"/>
  <c r="J93"/>
  <c r="F96"/>
  <c r="BE127"/>
  <c r="BE128"/>
  <c r="BE131"/>
  <c r="BE133"/>
  <c r="BE136"/>
  <c r="BE137"/>
  <c r="BE138"/>
  <c r="BE139"/>
  <c r="BE140"/>
  <c r="BE141"/>
  <c r="BE142"/>
  <c r="BE144"/>
  <c r="BE145"/>
  <c r="BE147"/>
  <c r="BE148"/>
  <c r="BE150"/>
  <c r="BE151"/>
  <c r="BE152"/>
  <c r="BE155"/>
  <c r="BE158"/>
  <c r="BE159"/>
  <c r="BE160"/>
  <c r="BE162"/>
  <c r="BE165"/>
  <c r="BE166"/>
  <c r="BE168"/>
  <c r="BE170"/>
  <c r="BE172"/>
  <c r="BE174"/>
  <c r="BE175"/>
  <c r="BE176"/>
  <c r="BE178"/>
  <c r="BE179"/>
  <c r="BE180"/>
  <c r="BE182"/>
  <c r="BE186"/>
  <c r="BE188"/>
  <c r="BE189"/>
  <c r="BE190"/>
  <c r="BE191"/>
  <c r="BE192"/>
  <c r="J96"/>
  <c r="BE129"/>
  <c r="BE130"/>
  <c r="BE132"/>
  <c r="BE134"/>
  <c r="BE135"/>
  <c r="BE143"/>
  <c r="BE146"/>
  <c r="BE149"/>
  <c r="BE153"/>
  <c r="BE154"/>
  <c r="BE156"/>
  <c r="BE157"/>
  <c r="BE161"/>
  <c r="BE163"/>
  <c r="BE164"/>
  <c r="BE167"/>
  <c r="BE169"/>
  <c r="BE171"/>
  <c r="BE173"/>
  <c r="BE177"/>
  <c r="BE181"/>
  <c r="BE183"/>
  <c r="BE184"/>
  <c r="BE185"/>
  <c r="BE187"/>
  <c i="7" r="E111"/>
  <c r="BE138"/>
  <c r="BE147"/>
  <c r="BE150"/>
  <c r="BE151"/>
  <c r="BE155"/>
  <c r="BE157"/>
  <c r="BE165"/>
  <c r="BE173"/>
  <c r="BE185"/>
  <c r="BE189"/>
  <c r="BE191"/>
  <c r="BE197"/>
  <c r="BE201"/>
  <c r="BE216"/>
  <c r="BE220"/>
  <c r="BE223"/>
  <c r="BE225"/>
  <c r="BE233"/>
  <c r="F96"/>
  <c r="J119"/>
  <c r="BE128"/>
  <c r="BE129"/>
  <c r="BE137"/>
  <c r="BE139"/>
  <c r="BE141"/>
  <c r="BE143"/>
  <c r="BE146"/>
  <c r="BE148"/>
  <c r="BE149"/>
  <c r="BE159"/>
  <c r="BE162"/>
  <c r="BE163"/>
  <c r="BE167"/>
  <c r="BE169"/>
  <c r="BE172"/>
  <c r="BE174"/>
  <c r="BE175"/>
  <c r="BE179"/>
  <c r="BE181"/>
  <c r="BE182"/>
  <c r="BE187"/>
  <c r="BE188"/>
  <c r="BE190"/>
  <c r="BE194"/>
  <c r="BE195"/>
  <c r="BE196"/>
  <c r="BE199"/>
  <c r="BE200"/>
  <c r="BE204"/>
  <c r="BE207"/>
  <c r="BE209"/>
  <c r="BE210"/>
  <c r="BE213"/>
  <c r="BE214"/>
  <c r="BE219"/>
  <c r="BE221"/>
  <c r="BE222"/>
  <c r="BE226"/>
  <c r="BE228"/>
  <c r="BE230"/>
  <c r="BE232"/>
  <c r="BE234"/>
  <c r="BE235"/>
  <c r="J96"/>
  <c r="BE127"/>
  <c r="BE130"/>
  <c r="BE131"/>
  <c r="BE132"/>
  <c r="BE133"/>
  <c r="BE134"/>
  <c r="BE135"/>
  <c r="BE136"/>
  <c r="BE140"/>
  <c r="BE142"/>
  <c r="BE144"/>
  <c r="BE145"/>
  <c r="BE152"/>
  <c r="BE153"/>
  <c r="BE154"/>
  <c r="BE156"/>
  <c r="BE158"/>
  <c r="BE160"/>
  <c r="BE161"/>
  <c r="BE164"/>
  <c r="BE166"/>
  <c r="BE168"/>
  <c r="BE170"/>
  <c r="BE171"/>
  <c r="BE176"/>
  <c r="BE177"/>
  <c r="BE178"/>
  <c r="BE180"/>
  <c r="BE183"/>
  <c r="BE184"/>
  <c r="BE186"/>
  <c r="BE192"/>
  <c r="BE193"/>
  <c r="BE198"/>
  <c r="BE202"/>
  <c r="BE203"/>
  <c r="BE205"/>
  <c r="BE206"/>
  <c r="BE208"/>
  <c r="BE211"/>
  <c r="BE212"/>
  <c r="BE215"/>
  <c r="BE217"/>
  <c r="BE218"/>
  <c r="BE224"/>
  <c r="BE227"/>
  <c r="BE229"/>
  <c r="BE231"/>
  <c i="6" r="BE164"/>
  <c r="BE170"/>
  <c r="BE181"/>
  <c r="BE189"/>
  <c r="BE196"/>
  <c r="BE197"/>
  <c r="BE222"/>
  <c r="BE245"/>
  <c r="BE255"/>
  <c r="BE261"/>
  <c r="BE282"/>
  <c r="BE301"/>
  <c r="BE304"/>
  <c r="BE315"/>
  <c i="5" r="BK125"/>
  <c r="J125"/>
  <c r="J100"/>
  <c i="6" r="J131"/>
  <c r="BE141"/>
  <c r="BE142"/>
  <c r="BE145"/>
  <c r="BE150"/>
  <c r="BE151"/>
  <c r="BE152"/>
  <c r="BE158"/>
  <c r="BE171"/>
  <c r="BE173"/>
  <c r="BE177"/>
  <c r="BE178"/>
  <c r="BE182"/>
  <c r="BE188"/>
  <c r="BE190"/>
  <c r="BE236"/>
  <c r="BE241"/>
  <c r="BE257"/>
  <c r="BE258"/>
  <c r="BE280"/>
  <c r="BE294"/>
  <c r="BE302"/>
  <c r="BE309"/>
  <c r="BE312"/>
  <c r="BE313"/>
  <c r="E85"/>
  <c r="F96"/>
  <c r="BE155"/>
  <c r="BE157"/>
  <c r="BE159"/>
  <c r="BE176"/>
  <c r="BE191"/>
  <c r="BE199"/>
  <c r="BE204"/>
  <c r="BE207"/>
  <c r="BE210"/>
  <c r="BE214"/>
  <c r="BE215"/>
  <c r="BE221"/>
  <c r="BE224"/>
  <c r="BE226"/>
  <c r="BE229"/>
  <c r="BE232"/>
  <c r="BE233"/>
  <c r="BE234"/>
  <c r="BE244"/>
  <c r="BE253"/>
  <c r="BE271"/>
  <c r="BE272"/>
  <c r="BE295"/>
  <c r="BE314"/>
  <c r="J134"/>
  <c r="BE144"/>
  <c r="BE148"/>
  <c r="BE163"/>
  <c r="BE175"/>
  <c r="BE183"/>
  <c r="BE208"/>
  <c r="BE219"/>
  <c r="BE230"/>
  <c r="BE240"/>
  <c r="BE284"/>
  <c r="BE296"/>
  <c r="BE140"/>
  <c r="BE143"/>
  <c r="BE146"/>
  <c r="BE160"/>
  <c r="BE192"/>
  <c r="BE209"/>
  <c r="BE211"/>
  <c r="BE218"/>
  <c r="BE252"/>
  <c r="BE269"/>
  <c r="BE270"/>
  <c r="BE300"/>
  <c r="BE307"/>
  <c r="BE154"/>
  <c r="BE172"/>
  <c r="BE174"/>
  <c r="BE185"/>
  <c r="BE195"/>
  <c r="BE273"/>
  <c r="BE274"/>
  <c r="BE299"/>
  <c r="BE303"/>
  <c r="BE321"/>
  <c r="BE346"/>
  <c r="BE353"/>
  <c r="BE354"/>
  <c r="BE156"/>
  <c r="BE161"/>
  <c r="BE162"/>
  <c r="BE166"/>
  <c r="BE184"/>
  <c r="BE187"/>
  <c r="BE193"/>
  <c r="BE200"/>
  <c r="BE201"/>
  <c r="BE206"/>
  <c r="BE311"/>
  <c r="BE319"/>
  <c r="BE387"/>
  <c r="BE254"/>
  <c r="BE263"/>
  <c r="BE267"/>
  <c r="BE277"/>
  <c r="BE278"/>
  <c r="BE286"/>
  <c r="BE291"/>
  <c r="BE306"/>
  <c r="BE337"/>
  <c r="BE345"/>
  <c r="BE357"/>
  <c r="BE370"/>
  <c r="BE371"/>
  <c r="BE386"/>
  <c r="BE149"/>
  <c r="BE153"/>
  <c r="BE169"/>
  <c r="BE186"/>
  <c r="BE202"/>
  <c r="BE217"/>
  <c r="BE238"/>
  <c r="BE239"/>
  <c r="BE242"/>
  <c r="BE247"/>
  <c r="BE256"/>
  <c r="BE260"/>
  <c r="BE265"/>
  <c r="BE266"/>
  <c r="BE288"/>
  <c r="BE292"/>
  <c r="BE305"/>
  <c r="BE310"/>
  <c r="BE317"/>
  <c r="BE343"/>
  <c r="BE360"/>
  <c r="BE373"/>
  <c r="BE376"/>
  <c r="BE402"/>
  <c r="BE205"/>
  <c r="BE213"/>
  <c r="BE216"/>
  <c r="BE220"/>
  <c r="BE223"/>
  <c r="BE225"/>
  <c r="BE227"/>
  <c r="BE228"/>
  <c r="BE231"/>
  <c r="BE246"/>
  <c r="BE250"/>
  <c r="BE251"/>
  <c r="BE262"/>
  <c r="BE283"/>
  <c r="BE285"/>
  <c r="BE298"/>
  <c r="BE316"/>
  <c r="BE318"/>
  <c r="BE326"/>
  <c r="BE327"/>
  <c r="BE328"/>
  <c r="BE333"/>
  <c r="BE334"/>
  <c r="BE335"/>
  <c r="BE342"/>
  <c r="BE344"/>
  <c r="BE348"/>
  <c r="BE351"/>
  <c r="BE352"/>
  <c r="BE355"/>
  <c r="BE358"/>
  <c r="BE359"/>
  <c r="BE361"/>
  <c r="BE363"/>
  <c r="BE368"/>
  <c r="BE372"/>
  <c r="BE374"/>
  <c r="BE375"/>
  <c r="BE379"/>
  <c r="BE385"/>
  <c r="BE389"/>
  <c r="BE390"/>
  <c r="BE391"/>
  <c r="BE397"/>
  <c r="BE401"/>
  <c r="BE404"/>
  <c r="BE405"/>
  <c r="BE408"/>
  <c r="BE413"/>
  <c r="BE417"/>
  <c r="BE420"/>
  <c r="BE424"/>
  <c r="BE426"/>
  <c r="BE429"/>
  <c r="BE430"/>
  <c r="BE432"/>
  <c r="BE433"/>
  <c r="BE439"/>
  <c r="BE440"/>
  <c r="BE441"/>
  <c r="BE442"/>
  <c r="BE443"/>
  <c r="BE444"/>
  <c r="BE147"/>
  <c r="BE165"/>
  <c r="BE167"/>
  <c r="BE168"/>
  <c r="BE179"/>
  <c r="BE194"/>
  <c r="BE198"/>
  <c r="BE203"/>
  <c r="BE237"/>
  <c r="BE243"/>
  <c r="BE259"/>
  <c r="BE268"/>
  <c r="BE276"/>
  <c r="BE290"/>
  <c r="BE308"/>
  <c r="BE320"/>
  <c r="BE322"/>
  <c r="BE323"/>
  <c r="BE330"/>
  <c r="BE340"/>
  <c r="BE364"/>
  <c r="BE365"/>
  <c r="BE393"/>
  <c r="BE394"/>
  <c r="BE395"/>
  <c r="BE406"/>
  <c r="BE407"/>
  <c r="BE410"/>
  <c r="BE415"/>
  <c r="BE418"/>
  <c r="BE419"/>
  <c r="BE427"/>
  <c r="BE428"/>
  <c r="BE248"/>
  <c r="BE249"/>
  <c r="BE264"/>
  <c r="BE275"/>
  <c r="BE279"/>
  <c r="BE281"/>
  <c r="BE289"/>
  <c r="BE293"/>
  <c r="BE297"/>
  <c r="BE324"/>
  <c r="BE325"/>
  <c r="BE329"/>
  <c r="BE331"/>
  <c r="BE332"/>
  <c r="BE336"/>
  <c r="BE338"/>
  <c r="BE341"/>
  <c r="BE349"/>
  <c r="BE350"/>
  <c r="BE356"/>
  <c r="BE366"/>
  <c r="BE367"/>
  <c r="BE369"/>
  <c r="BE378"/>
  <c r="BE380"/>
  <c r="BE381"/>
  <c r="BE382"/>
  <c r="BE383"/>
  <c r="BE384"/>
  <c r="BE392"/>
  <c r="BE396"/>
  <c r="BE398"/>
  <c r="BE399"/>
  <c r="BE403"/>
  <c r="BE409"/>
  <c r="BE411"/>
  <c r="BE412"/>
  <c r="BE416"/>
  <c r="BE421"/>
  <c r="BE422"/>
  <c r="BE423"/>
  <c r="BE425"/>
  <c r="BE431"/>
  <c r="BE434"/>
  <c r="BE435"/>
  <c r="BE436"/>
  <c r="BE437"/>
  <c r="BE438"/>
  <c i="4" r="J130"/>
  <c r="J102"/>
  <c i="5" r="J96"/>
  <c r="BE127"/>
  <c r="BE129"/>
  <c r="BE130"/>
  <c r="BE132"/>
  <c r="BE133"/>
  <c r="BE134"/>
  <c r="BE136"/>
  <c r="BE137"/>
  <c r="BE139"/>
  <c r="BE141"/>
  <c r="BE144"/>
  <c r="BE145"/>
  <c r="BE147"/>
  <c r="BE151"/>
  <c r="BE153"/>
  <c r="BE154"/>
  <c r="BE156"/>
  <c r="BE158"/>
  <c r="BE159"/>
  <c r="BE161"/>
  <c r="BE169"/>
  <c r="BE172"/>
  <c r="BE173"/>
  <c r="BE174"/>
  <c r="BE175"/>
  <c r="BE135"/>
  <c r="BE138"/>
  <c r="BE146"/>
  <c r="BE149"/>
  <c r="BE155"/>
  <c r="BE160"/>
  <c r="BE162"/>
  <c r="BE166"/>
  <c r="E85"/>
  <c r="J93"/>
  <c r="F96"/>
  <c r="BE128"/>
  <c r="BE131"/>
  <c r="BE140"/>
  <c r="BE142"/>
  <c r="BE143"/>
  <c r="BE148"/>
  <c r="BE150"/>
  <c r="BE152"/>
  <c r="BE157"/>
  <c r="BE163"/>
  <c r="BE164"/>
  <c r="BE165"/>
  <c r="BE167"/>
  <c r="BE168"/>
  <c r="BE170"/>
  <c r="BE171"/>
  <c i="3" r="BK831"/>
  <c r="J831"/>
  <c r="J107"/>
  <c i="4" r="E114"/>
  <c r="BE138"/>
  <c r="BE145"/>
  <c r="BE147"/>
  <c r="BE154"/>
  <c r="BE166"/>
  <c r="J95"/>
  <c r="J125"/>
  <c r="BE167"/>
  <c r="BE168"/>
  <c r="BE191"/>
  <c r="BE196"/>
  <c r="BE197"/>
  <c r="BE200"/>
  <c r="BE212"/>
  <c r="BE222"/>
  <c r="BE235"/>
  <c r="BE236"/>
  <c r="BE237"/>
  <c r="F95"/>
  <c r="BE131"/>
  <c r="BE142"/>
  <c r="BE149"/>
  <c r="BE152"/>
  <c r="BE155"/>
  <c r="BE156"/>
  <c r="BE157"/>
  <c r="BE158"/>
  <c r="BE159"/>
  <c r="BE161"/>
  <c r="BE169"/>
  <c r="BE185"/>
  <c r="BE189"/>
  <c r="BE198"/>
  <c r="BE205"/>
  <c r="BE208"/>
  <c r="BE229"/>
  <c r="BE230"/>
  <c r="BE240"/>
  <c r="BE132"/>
  <c r="BE217"/>
  <c r="BE221"/>
  <c r="BE144"/>
  <c r="BE150"/>
  <c r="BE180"/>
  <c r="BE181"/>
  <c r="BE188"/>
  <c r="J93"/>
  <c r="BE133"/>
  <c r="BE137"/>
  <c r="BE151"/>
  <c r="BE153"/>
  <c r="BE170"/>
  <c r="BE186"/>
  <c r="BE199"/>
  <c r="BE136"/>
  <c r="BE143"/>
  <c r="BE148"/>
  <c r="BE183"/>
  <c r="BE184"/>
  <c r="BE190"/>
  <c r="BE206"/>
  <c r="BE207"/>
  <c r="BE209"/>
  <c r="BE210"/>
  <c r="BE232"/>
  <c r="BE233"/>
  <c r="BE234"/>
  <c r="BE238"/>
  <c i="3" r="BK142"/>
  <c r="J142"/>
  <c r="J101"/>
  <c i="4" r="BE139"/>
  <c r="BE140"/>
  <c r="BE164"/>
  <c r="BE165"/>
  <c r="BE171"/>
  <c r="BE172"/>
  <c r="BE173"/>
  <c r="BE174"/>
  <c r="BE175"/>
  <c r="BE182"/>
  <c r="BE213"/>
  <c r="BE224"/>
  <c r="BE225"/>
  <c r="BE226"/>
  <c r="BE231"/>
  <c r="BE239"/>
  <c r="BE241"/>
  <c r="F96"/>
  <c r="BE135"/>
  <c r="BE141"/>
  <c r="BE146"/>
  <c r="BE162"/>
  <c r="BE176"/>
  <c r="BE177"/>
  <c r="BE178"/>
  <c r="BE192"/>
  <c r="BE193"/>
  <c r="BE204"/>
  <c r="BE211"/>
  <c r="BE216"/>
  <c r="BE218"/>
  <c r="BE219"/>
  <c r="BE220"/>
  <c r="BE215"/>
  <c r="BE134"/>
  <c r="BE160"/>
  <c r="BE163"/>
  <c r="BE187"/>
  <c r="BE194"/>
  <c r="BE195"/>
  <c r="BE201"/>
  <c r="BE202"/>
  <c r="BE203"/>
  <c r="BE223"/>
  <c r="BE227"/>
  <c r="BE228"/>
  <c i="3" r="BE859"/>
  <c r="BE886"/>
  <c r="BE900"/>
  <c r="BE901"/>
  <c r="BE903"/>
  <c r="BE947"/>
  <c r="BE959"/>
  <c r="BE150"/>
  <c r="BE163"/>
  <c r="BE890"/>
  <c r="BE916"/>
  <c r="BE944"/>
  <c r="BE948"/>
  <c r="BE955"/>
  <c r="BE956"/>
  <c r="BE968"/>
  <c r="BE198"/>
  <c r="BE259"/>
  <c r="BE864"/>
  <c r="BE870"/>
  <c r="BE880"/>
  <c r="BE884"/>
  <c r="BE893"/>
  <c r="BE896"/>
  <c r="BE911"/>
  <c r="BE915"/>
  <c r="BE918"/>
  <c r="BE920"/>
  <c r="BE925"/>
  <c r="BE943"/>
  <c r="BE949"/>
  <c r="BE966"/>
  <c r="BE977"/>
  <c r="BE983"/>
  <c r="BE987"/>
  <c r="BE989"/>
  <c r="BE990"/>
  <c r="BE1111"/>
  <c r="BE1119"/>
  <c r="BE1120"/>
  <c r="BE195"/>
  <c r="BE410"/>
  <c r="BE812"/>
  <c r="BE817"/>
  <c r="BE820"/>
  <c r="BE826"/>
  <c r="BE830"/>
  <c r="BE850"/>
  <c r="BE878"/>
  <c r="BE892"/>
  <c r="BE939"/>
  <c r="BE954"/>
  <c r="BE971"/>
  <c r="BE1117"/>
  <c r="BE1121"/>
  <c r="BE1125"/>
  <c r="BE1142"/>
  <c r="BE1145"/>
  <c r="BE1150"/>
  <c r="J96"/>
  <c r="J135"/>
  <c r="BE144"/>
  <c r="BE184"/>
  <c r="BE251"/>
  <c r="BE853"/>
  <c r="BE861"/>
  <c r="BE961"/>
  <c r="BE962"/>
  <c r="BE972"/>
  <c r="BE980"/>
  <c r="BE1112"/>
  <c r="BE1122"/>
  <c r="BE1128"/>
  <c r="BE1131"/>
  <c r="BE1132"/>
  <c r="BE1133"/>
  <c r="BE1140"/>
  <c r="BE1149"/>
  <c r="BE1151"/>
  <c r="E127"/>
  <c r="F138"/>
  <c r="BE157"/>
  <c r="BE173"/>
  <c r="BE187"/>
  <c r="BE190"/>
  <c r="BE751"/>
  <c r="BE813"/>
  <c r="BE827"/>
  <c r="BE854"/>
  <c r="BE868"/>
  <c r="BE899"/>
  <c r="BE907"/>
  <c r="BE909"/>
  <c r="BE941"/>
  <c r="BE1113"/>
  <c r="BE153"/>
  <c r="BE866"/>
  <c r="BE867"/>
  <c r="BE882"/>
  <c r="BE885"/>
  <c r="BE904"/>
  <c r="BE910"/>
  <c r="BE927"/>
  <c r="BE963"/>
  <c r="BE1104"/>
  <c r="BE1116"/>
  <c r="BE1123"/>
  <c r="BE1127"/>
  <c r="BE1134"/>
  <c r="BE1135"/>
  <c r="BE1141"/>
  <c r="BE237"/>
  <c r="BE833"/>
  <c r="BE836"/>
  <c r="BE851"/>
  <c r="BE856"/>
  <c r="BE863"/>
  <c r="BE865"/>
  <c r="BE874"/>
  <c r="BE879"/>
  <c r="BE883"/>
  <c r="BE894"/>
  <c r="BE902"/>
  <c r="BE905"/>
  <c r="BE917"/>
  <c i="2" r="BK145"/>
  <c r="J145"/>
  <c r="J101"/>
  <c i="3" r="BE147"/>
  <c r="BE167"/>
  <c r="BE201"/>
  <c r="BE204"/>
  <c r="BE246"/>
  <c r="BE263"/>
  <c r="BE816"/>
  <c r="BE838"/>
  <c r="BE841"/>
  <c r="BE860"/>
  <c r="BE862"/>
  <c r="BE869"/>
  <c r="BE871"/>
  <c r="BE875"/>
  <c r="BE876"/>
  <c r="BE877"/>
  <c r="BE888"/>
  <c r="BE906"/>
  <c r="BE912"/>
  <c r="BE913"/>
  <c r="BE960"/>
  <c r="BE974"/>
  <c r="BE975"/>
  <c r="BE978"/>
  <c r="BE993"/>
  <c r="BE1105"/>
  <c r="BE1109"/>
  <c r="BE1110"/>
  <c r="BE1136"/>
  <c r="BE1147"/>
  <c r="BE1152"/>
  <c r="BE178"/>
  <c r="BE215"/>
  <c r="BE229"/>
  <c r="BE845"/>
  <c r="BE847"/>
  <c r="BE858"/>
  <c r="BE872"/>
  <c r="BE873"/>
  <c r="BE881"/>
  <c r="BE887"/>
  <c r="BE891"/>
  <c r="BE898"/>
  <c r="BE908"/>
  <c r="BE914"/>
  <c r="BE1130"/>
  <c r="BE1139"/>
  <c r="BE889"/>
  <c r="BE895"/>
  <c r="BE897"/>
  <c r="BE923"/>
  <c r="BE929"/>
  <c r="BE946"/>
  <c r="BE951"/>
  <c r="BE952"/>
  <c r="BE957"/>
  <c r="BE979"/>
  <c r="BE984"/>
  <c r="BE986"/>
  <c r="BE994"/>
  <c r="BE1103"/>
  <c r="BE1115"/>
  <c r="BE1124"/>
  <c r="BE1126"/>
  <c r="BE1129"/>
  <c r="BE1138"/>
  <c r="BE1146"/>
  <c r="BE1148"/>
  <c r="BE814"/>
  <c r="BE815"/>
  <c r="BE823"/>
  <c r="BE964"/>
  <c r="BE981"/>
  <c r="BE992"/>
  <c r="BE1114"/>
  <c r="BE1118"/>
  <c r="BE1137"/>
  <c i="2" r="BE168"/>
  <c r="BE229"/>
  <c r="BE813"/>
  <c r="BE154"/>
  <c r="BE158"/>
  <c r="BE242"/>
  <c r="BE160"/>
  <c r="BE162"/>
  <c r="BE246"/>
  <c r="E85"/>
  <c r="J96"/>
  <c r="BE150"/>
  <c r="BE165"/>
  <c r="BE213"/>
  <c r="BE761"/>
  <c r="BE765"/>
  <c r="BE767"/>
  <c r="BE770"/>
  <c r="BE773"/>
  <c r="BE775"/>
  <c r="BE777"/>
  <c r="BE780"/>
  <c r="BE783"/>
  <c r="BE786"/>
  <c r="BE789"/>
  <c r="BE793"/>
  <c r="BE796"/>
  <c r="BE798"/>
  <c r="BE800"/>
  <c r="BE764"/>
  <c r="BE1069"/>
  <c r="BE244"/>
  <c r="F141"/>
  <c r="BE151"/>
  <c r="BE811"/>
  <c r="J93"/>
  <c r="BE147"/>
  <c r="BE155"/>
  <c r="BE819"/>
  <c r="BE802"/>
  <c r="BE804"/>
  <c r="BE806"/>
  <c r="BE808"/>
  <c r="BE809"/>
  <c r="BE810"/>
  <c r="BE814"/>
  <c r="BE815"/>
  <c r="BE817"/>
  <c r="BE835"/>
  <c r="BE849"/>
  <c r="BE894"/>
  <c r="BE981"/>
  <c i="1" r="AS99"/>
  <c i="3" r="F41"/>
  <c i="1" r="BD98"/>
  <c i="5" r="F40"/>
  <c i="1" r="BC101"/>
  <c i="7" r="J38"/>
  <c i="1" r="AW103"/>
  <c i="8" r="F38"/>
  <c i="1" r="BA105"/>
  <c i="9" r="F38"/>
  <c i="1" r="BA106"/>
  <c i="9" r="F41"/>
  <c i="1" r="BD106"/>
  <c i="10" r="F40"/>
  <c i="1" r="BC107"/>
  <c i="11" r="F40"/>
  <c i="1" r="BC108"/>
  <c i="12" r="F38"/>
  <c i="1" r="BA109"/>
  <c i="13" r="F39"/>
  <c i="1" r="BB110"/>
  <c i="14" r="F40"/>
  <c i="1" r="BC111"/>
  <c i="15" r="F38"/>
  <c i="1" r="BA112"/>
  <c i="17" r="J38"/>
  <c i="1" r="AW114"/>
  <c i="16" r="J34"/>
  <c i="18" r="F41"/>
  <c i="1" r="BD116"/>
  <c i="21" r="F41"/>
  <c i="1" r="BD120"/>
  <c r="BD119"/>
  <c i="24" r="F39"/>
  <c i="1" r="BB125"/>
  <c i="25" r="F38"/>
  <c i="1" r="BA126"/>
  <c i="29" r="F40"/>
  <c i="1" r="BC131"/>
  <c i="28" r="J34"/>
  <c i="30" r="F40"/>
  <c i="1" r="BC133"/>
  <c i="37" r="F39"/>
  <c i="1" r="BB140"/>
  <c i="38" r="F41"/>
  <c i="1" r="BD141"/>
  <c i="40" r="F40"/>
  <c i="1" r="BC144"/>
  <c i="43" r="F38"/>
  <c i="1" r="BA148"/>
  <c r="BA147"/>
  <c r="AW147"/>
  <c i="44" r="F38"/>
  <c i="1" r="BC149"/>
  <c i="45" r="J36"/>
  <c i="1" r="AW150"/>
  <c i="2" r="F40"/>
  <c i="1" r="BC97"/>
  <c i="4" r="J38"/>
  <c i="1" r="AW100"/>
  <c i="6" r="F40"/>
  <c i="1" r="BC102"/>
  <c i="16" r="J38"/>
  <c i="1" r="AW113"/>
  <c i="19" r="F39"/>
  <c i="1" r="BB117"/>
  <c i="20" r="F40"/>
  <c i="1" r="BC118"/>
  <c i="22" r="F38"/>
  <c i="1" r="BC121"/>
  <c i="24" r="F41"/>
  <c i="1" r="BD125"/>
  <c i="25" r="F39"/>
  <c i="1" r="BB126"/>
  <c i="27" r="J34"/>
  <c i="29" r="F41"/>
  <c i="1" r="BD131"/>
  <c i="30" r="J38"/>
  <c i="1" r="AW133"/>
  <c i="37" r="J38"/>
  <c i="1" r="AW140"/>
  <c i="39" r="J38"/>
  <c i="1" r="AW142"/>
  <c i="40" r="F41"/>
  <c i="1" r="BD144"/>
  <c i="43" r="F41"/>
  <c i="1" r="BD148"/>
  <c r="BD147"/>
  <c i="44" r="J36"/>
  <c i="1" r="AW149"/>
  <c i="3" r="J38"/>
  <c i="1" r="AW98"/>
  <c i="5" r="F41"/>
  <c i="1" r="BD101"/>
  <c i="7" r="F38"/>
  <c i="1" r="BA103"/>
  <c i="8" r="F41"/>
  <c i="1" r="BD105"/>
  <c i="9" r="F39"/>
  <c i="1" r="BB106"/>
  <c i="10" r="F41"/>
  <c i="1" r="BD107"/>
  <c i="11" r="F41"/>
  <c i="1" r="BD108"/>
  <c i="12" r="F41"/>
  <c i="1" r="BD109"/>
  <c i="13" r="F41"/>
  <c i="1" r="BD110"/>
  <c i="14" r="F41"/>
  <c i="1" r="BD111"/>
  <c i="15" r="F40"/>
  <c i="1" r="BC112"/>
  <c i="17" r="F41"/>
  <c i="1" r="BD114"/>
  <c i="19" r="F41"/>
  <c i="1" r="BD117"/>
  <c i="20" r="J38"/>
  <c i="1" r="AW118"/>
  <c i="23" r="J36"/>
  <c i="1" r="AW122"/>
  <c i="26" r="J38"/>
  <c i="1" r="AW128"/>
  <c i="27" r="J38"/>
  <c i="1" r="AW129"/>
  <c i="28" r="F38"/>
  <c i="1" r="BA130"/>
  <c i="31" r="F40"/>
  <c i="1" r="BC134"/>
  <c i="32" r="J38"/>
  <c i="1" r="AW135"/>
  <c i="33" r="F41"/>
  <c i="1" r="BD136"/>
  <c i="34" r="F41"/>
  <c i="1" r="BD137"/>
  <c i="35" r="F41"/>
  <c i="1" r="BD138"/>
  <c i="36" r="F40"/>
  <c i="1" r="BC139"/>
  <c i="39" r="F39"/>
  <c i="1" r="BB142"/>
  <c i="40" r="J38"/>
  <c i="1" r="AW144"/>
  <c i="43" r="F39"/>
  <c i="1" r="BB148"/>
  <c r="BB147"/>
  <c r="AX147"/>
  <c i="44" r="F36"/>
  <c i="1" r="BA149"/>
  <c i="3" r="F39"/>
  <c i="1" r="BB98"/>
  <c i="6" r="F38"/>
  <c i="1" r="BA102"/>
  <c i="16" r="F39"/>
  <c i="1" r="BB113"/>
  <c i="19" r="J38"/>
  <c i="1" r="AW117"/>
  <c i="20" r="F41"/>
  <c i="1" r="BD118"/>
  <c i="22" r="J36"/>
  <c i="1" r="AW121"/>
  <c i="24" r="F40"/>
  <c i="1" r="BC125"/>
  <c i="25" r="F41"/>
  <c i="1" r="BD126"/>
  <c i="29" r="F38"/>
  <c i="1" r="BA131"/>
  <c i="30" r="F39"/>
  <c i="1" r="BB133"/>
  <c i="37" r="F38"/>
  <c i="1" r="BA140"/>
  <c i="39" r="F38"/>
  <c i="1" r="BA142"/>
  <c i="40" r="F39"/>
  <c i="1" r="BB144"/>
  <c i="43" r="J38"/>
  <c i="1" r="AW148"/>
  <c i="44" r="F39"/>
  <c i="1" r="BD149"/>
  <c i="45" r="F36"/>
  <c i="1" r="BA150"/>
  <c i="2" r="J38"/>
  <c i="1" r="AW97"/>
  <c i="4" r="F40"/>
  <c i="1" r="BC100"/>
  <c i="5" r="F39"/>
  <c i="1" r="BB101"/>
  <c i="7" r="F41"/>
  <c i="1" r="BD103"/>
  <c i="8" r="F39"/>
  <c i="1" r="BB105"/>
  <c i="9" r="F40"/>
  <c i="1" r="BC106"/>
  <c i="10" r="F38"/>
  <c i="1" r="BA107"/>
  <c i="11" r="F39"/>
  <c i="1" r="BB108"/>
  <c i="12" r="F40"/>
  <c i="1" r="BC109"/>
  <c i="13" r="J38"/>
  <c i="1" r="AW110"/>
  <c i="14" r="F38"/>
  <c i="1" r="BA111"/>
  <c i="15" r="J38"/>
  <c i="1" r="AW112"/>
  <c i="17" r="F39"/>
  <c i="1" r="BB114"/>
  <c i="18" r="F38"/>
  <c i="1" r="BA116"/>
  <c i="21" r="F38"/>
  <c i="1" r="BA120"/>
  <c r="BA119"/>
  <c r="AW119"/>
  <c i="23" r="F37"/>
  <c i="1" r="BB122"/>
  <c i="26" r="F41"/>
  <c i="1" r="BD128"/>
  <c i="27" r="F41"/>
  <c i="1" r="BD129"/>
  <c i="28" r="F41"/>
  <c i="1" r="BD130"/>
  <c i="30" r="J34"/>
  <c i="32" r="F39"/>
  <c i="1" r="BB135"/>
  <c i="33" r="F38"/>
  <c i="1" r="BA136"/>
  <c i="34" r="F38"/>
  <c i="1" r="BA137"/>
  <c i="34" r="F40"/>
  <c i="1" r="BC137"/>
  <c i="35" r="J38"/>
  <c i="1" r="AW138"/>
  <c i="36" r="F41"/>
  <c i="1" r="BD139"/>
  <c i="38" r="F38"/>
  <c i="1" r="BA141"/>
  <c i="41" r="J38"/>
  <c i="1" r="AW145"/>
  <c i="42" r="F39"/>
  <c i="1" r="BB146"/>
  <c i="45" r="F39"/>
  <c i="1" r="BD150"/>
  <c r="AU147"/>
  <c i="2" r="F41"/>
  <c i="1" r="BD97"/>
  <c i="4" r="F39"/>
  <c i="1" r="BB100"/>
  <c i="6" r="J38"/>
  <c i="1" r="AW102"/>
  <c i="16" r="F40"/>
  <c i="1" r="BC113"/>
  <c i="18" r="J34"/>
  <c i="19" r="F40"/>
  <c i="1" r="BC117"/>
  <c i="20" r="F38"/>
  <c i="1" r="BA118"/>
  <c i="22" r="F39"/>
  <c i="1" r="BD121"/>
  <c i="24" r="J38"/>
  <c i="1" r="AW125"/>
  <c i="25" r="F40"/>
  <c i="1" r="BC126"/>
  <c i="29" r="F39"/>
  <c i="1" r="BB131"/>
  <c i="30" r="F41"/>
  <c i="1" r="BD133"/>
  <c i="37" r="F40"/>
  <c i="1" r="BC140"/>
  <c i="39" r="F41"/>
  <c i="1" r="BD142"/>
  <c i="41" r="F40"/>
  <c i="1" r="BC145"/>
  <c i="42" r="F38"/>
  <c i="1" r="BA146"/>
  <c i="3" r="F38"/>
  <c i="1" r="BA98"/>
  <c i="7" r="F39"/>
  <c i="1" r="BB103"/>
  <c i="8" r="F40"/>
  <c i="1" r="BC105"/>
  <c i="8" r="J34"/>
  <c i="10" r="J38"/>
  <c i="1" r="AW107"/>
  <c i="11" r="J38"/>
  <c i="1" r="AW108"/>
  <c i="12" r="F39"/>
  <c i="1" r="BB109"/>
  <c i="13" r="F40"/>
  <c i="1" r="BC110"/>
  <c i="14" r="F39"/>
  <c i="1" r="BB111"/>
  <c i="15" r="F39"/>
  <c i="1" r="BB112"/>
  <c i="18" r="F40"/>
  <c i="1" r="BC116"/>
  <c i="21" r="J38"/>
  <c i="1" r="AW120"/>
  <c i="22" r="F36"/>
  <c i="1" r="BA121"/>
  <c i="24" r="F38"/>
  <c i="1" r="BA125"/>
  <c i="25" r="J38"/>
  <c i="1" r="AW126"/>
  <c i="29" r="J38"/>
  <c i="1" r="AW131"/>
  <c i="30" r="F38"/>
  <c i="1" r="BA133"/>
  <c i="37" r="F41"/>
  <c i="1" r="BD140"/>
  <c i="39" r="F40"/>
  <c i="1" r="BC142"/>
  <c i="40" r="F38"/>
  <c i="1" r="BA144"/>
  <c i="43" r="F40"/>
  <c i="1" r="BC148"/>
  <c r="BC147"/>
  <c r="AY147"/>
  <c i="44" r="F37"/>
  <c i="1" r="BB149"/>
  <c i="45" r="F38"/>
  <c i="1" r="BC150"/>
  <c r="AS127"/>
  <c i="3" r="F40"/>
  <c i="1" r="BC98"/>
  <c i="5" r="J38"/>
  <c i="1" r="AW101"/>
  <c i="7" r="F40"/>
  <c i="1" r="BC103"/>
  <c i="8" r="J38"/>
  <c i="1" r="AW105"/>
  <c i="9" r="J38"/>
  <c i="1" r="AW106"/>
  <c i="10" r="F39"/>
  <c i="1" r="BB107"/>
  <c i="11" r="F38"/>
  <c i="1" r="BA108"/>
  <c i="12" r="J38"/>
  <c i="1" r="AW109"/>
  <c i="13" r="F38"/>
  <c i="1" r="BA110"/>
  <c i="14" r="J38"/>
  <c i="1" r="AW111"/>
  <c i="13" r="J34"/>
  <c i="15" r="F41"/>
  <c i="1" r="BD112"/>
  <c i="17" r="F38"/>
  <c i="1" r="BA114"/>
  <c i="17" r="F40"/>
  <c i="1" r="BC114"/>
  <c i="19" r="F38"/>
  <c i="1" r="BA117"/>
  <c i="20" r="F39"/>
  <c i="1" r="BB118"/>
  <c i="23" r="F38"/>
  <c i="1" r="BC122"/>
  <c i="26" r="F40"/>
  <c i="1" r="BC128"/>
  <c i="25" r="J34"/>
  <c i="27" r="F40"/>
  <c i="1" r="BC129"/>
  <c i="28" r="J38"/>
  <c i="1" r="AW130"/>
  <c i="31" r="J38"/>
  <c i="1" r="AW134"/>
  <c i="32" r="F38"/>
  <c i="1" r="BA135"/>
  <c i="33" r="F39"/>
  <c i="1" r="BB136"/>
  <c i="34" r="F39"/>
  <c i="1" r="BB137"/>
  <c i="35" r="F40"/>
  <c i="1" r="BC138"/>
  <c i="36" r="F39"/>
  <c i="1" r="BB139"/>
  <c i="38" r="F39"/>
  <c i="1" r="BB141"/>
  <c i="39" r="J34"/>
  <c i="41" r="F39"/>
  <c i="1" r="BB145"/>
  <c i="40" r="J34"/>
  <c i="42" r="F41"/>
  <c i="1" r="BD146"/>
  <c i="45" r="F37"/>
  <c i="1" r="BB150"/>
  <c i="41" r="J34"/>
  <c i="2" r="F39"/>
  <c i="1" r="BB97"/>
  <c i="4" r="F41"/>
  <c i="1" r="BD100"/>
  <c i="6" r="F39"/>
  <c i="1" r="BB102"/>
  <c i="16" r="F41"/>
  <c i="1" r="BD113"/>
  <c i="18" r="J38"/>
  <c i="1" r="AW116"/>
  <c i="21" r="F40"/>
  <c i="1" r="BC120"/>
  <c r="BC119"/>
  <c r="AY119"/>
  <c i="23" r="F36"/>
  <c i="1" r="BA122"/>
  <c i="26" r="F39"/>
  <c i="1" r="BB128"/>
  <c i="27" r="F39"/>
  <c i="1" r="BB129"/>
  <c i="28" r="F39"/>
  <c i="1" r="BB130"/>
  <c i="31" r="F41"/>
  <c i="1" r="BD134"/>
  <c i="32" r="F40"/>
  <c i="1" r="BC135"/>
  <c i="33" r="J38"/>
  <c i="1" r="AW136"/>
  <c i="35" r="F38"/>
  <c i="1" r="BA138"/>
  <c i="36" r="J38"/>
  <c i="1" r="AW139"/>
  <c i="38" r="F40"/>
  <c i="1" r="BC141"/>
  <c i="41" r="F41"/>
  <c i="1" r="BD145"/>
  <c i="42" r="J38"/>
  <c i="1" r="AW146"/>
  <c i="15" r="J34"/>
  <c i="2" r="F38"/>
  <c i="1" r="BA97"/>
  <c i="4" r="F38"/>
  <c i="1" r="BA100"/>
  <c i="5" r="F38"/>
  <c i="1" r="BA101"/>
  <c i="6" r="F41"/>
  <c i="1" r="BD102"/>
  <c i="16" r="F38"/>
  <c i="1" r="BA113"/>
  <c i="18" r="F39"/>
  <c i="1" r="BB116"/>
  <c i="21" r="F39"/>
  <c i="1" r="BB120"/>
  <c r="BB119"/>
  <c r="AX119"/>
  <c i="22" r="F37"/>
  <c i="1" r="BB121"/>
  <c i="23" r="F39"/>
  <c i="1" r="BD122"/>
  <c i="26" r="F38"/>
  <c i="1" r="BA128"/>
  <c i="27" r="F38"/>
  <c i="1" r="BA129"/>
  <c i="28" r="F40"/>
  <c i="1" r="BC130"/>
  <c i="31" r="F38"/>
  <c i="1" r="BA134"/>
  <c i="31" r="F39"/>
  <c i="1" r="BB134"/>
  <c i="32" r="F41"/>
  <c i="1" r="BD135"/>
  <c i="33" r="F40"/>
  <c i="1" r="BC136"/>
  <c i="34" r="J38"/>
  <c i="1" r="AW137"/>
  <c i="35" r="F39"/>
  <c i="1" r="BB138"/>
  <c i="36" r="F38"/>
  <c i="1" r="BA139"/>
  <c i="38" r="J38"/>
  <c i="1" r="AW141"/>
  <c i="41" r="F38"/>
  <c i="1" r="BA145"/>
  <c i="42" r="F40"/>
  <c i="1" r="BC146"/>
  <c i="45" l="1" r="T126"/>
  <c r="T125"/>
  <c i="28" r="T139"/>
  <c r="T138"/>
  <c i="23" r="BK133"/>
  <c r="J133"/>
  <c r="J99"/>
  <c i="25" r="P234"/>
  <c r="P138"/>
  <c i="1" r="AU126"/>
  <c i="23" r="T133"/>
  <c r="T132"/>
  <c i="4" r="BK129"/>
  <c r="J129"/>
  <c r="J101"/>
  <c i="28" r="R139"/>
  <c r="R138"/>
  <c i="6" r="P138"/>
  <c r="P137"/>
  <c i="1" r="AU102"/>
  <c i="45" r="P126"/>
  <c r="P125"/>
  <c i="1" r="AU150"/>
  <c i="3" r="P831"/>
  <c r="P141"/>
  <c i="1" r="AU98"/>
  <c i="21" r="T129"/>
  <c r="T128"/>
  <c i="24" r="R141"/>
  <c r="R140"/>
  <c i="20" r="R131"/>
  <c r="R130"/>
  <c i="4" r="R129"/>
  <c r="R128"/>
  <c i="3" r="T831"/>
  <c r="T141"/>
  <c i="2" r="P145"/>
  <c r="P144"/>
  <c i="1" r="AU97"/>
  <c i="24" r="P141"/>
  <c r="P140"/>
  <c i="1" r="AU125"/>
  <c i="25" r="R139"/>
  <c i="4" r="T129"/>
  <c r="T128"/>
  <c i="26" r="T129"/>
  <c r="T128"/>
  <c i="23" r="R133"/>
  <c r="R132"/>
  <c r="P133"/>
  <c r="P132"/>
  <c i="1" r="AU122"/>
  <c i="3" r="R831"/>
  <c i="42" r="P131"/>
  <c r="P130"/>
  <c i="1" r="AU146"/>
  <c i="20" r="P131"/>
  <c r="P130"/>
  <c i="1" r="AU118"/>
  <c i="6" r="T138"/>
  <c r="T137"/>
  <c r="R138"/>
  <c r="R137"/>
  <c i="24" r="BK181"/>
  <c r="J181"/>
  <c r="J104"/>
  <c i="2" r="T145"/>
  <c r="T144"/>
  <c i="3" r="R142"/>
  <c r="R141"/>
  <c i="28" r="P139"/>
  <c r="P138"/>
  <c i="1" r="AU130"/>
  <c i="21" r="P129"/>
  <c r="P128"/>
  <c i="1" r="AU120"/>
  <c i="24" r="T141"/>
  <c r="T140"/>
  <c i="25" r="R234"/>
  <c i="42" r="R131"/>
  <c r="R130"/>
  <c i="26" r="P129"/>
  <c r="P128"/>
  <c i="1" r="AU128"/>
  <c i="2" r="R787"/>
  <c i="26" r="R129"/>
  <c r="R128"/>
  <c i="20" r="T131"/>
  <c r="T130"/>
  <c i="25" r="T234"/>
  <c r="T138"/>
  <c i="2" r="R145"/>
  <c r="R144"/>
  <c i="1" r="AG145"/>
  <c r="AG112"/>
  <c i="37" r="BK125"/>
  <c r="J125"/>
  <c r="J100"/>
  <c i="31" r="BK125"/>
  <c r="J125"/>
  <c r="J100"/>
  <c i="33" r="BK125"/>
  <c r="J125"/>
  <c r="J100"/>
  <c i="34" r="BK125"/>
  <c r="J125"/>
  <c i="2" r="BK787"/>
  <c r="J787"/>
  <c r="J105"/>
  <c i="10" r="BK125"/>
  <c r="J125"/>
  <c r="J100"/>
  <c i="9" r="BK125"/>
  <c r="J125"/>
  <c r="J100"/>
  <c i="12" r="BK125"/>
  <c r="J125"/>
  <c r="J100"/>
  <c i="43" r="BK127"/>
  <c r="J127"/>
  <c r="J101"/>
  <c i="44" r="BK123"/>
  <c r="J123"/>
  <c r="J99"/>
  <c i="6" r="BK138"/>
  <c r="J138"/>
  <c r="J101"/>
  <c i="11" r="BK125"/>
  <c r="J125"/>
  <c i="32" r="BK125"/>
  <c r="J125"/>
  <c r="J100"/>
  <c i="42" r="BK131"/>
  <c r="J131"/>
  <c r="J101"/>
  <c i="45" r="BK126"/>
  <c r="J126"/>
  <c r="J99"/>
  <c i="1" r="AG144"/>
  <c r="AG142"/>
  <c r="AG133"/>
  <c r="AG130"/>
  <c i="28" r="J100"/>
  <c r="J139"/>
  <c r="J101"/>
  <c i="1" r="AG129"/>
  <c i="27" r="J100"/>
  <c i="26" r="J129"/>
  <c r="J101"/>
  <c i="1" r="AG126"/>
  <c i="25" r="J100"/>
  <c r="J139"/>
  <c r="J101"/>
  <c i="24" r="BK140"/>
  <c r="J140"/>
  <c i="22" r="BK122"/>
  <c r="J122"/>
  <c i="21" r="BK128"/>
  <c r="J128"/>
  <c r="J100"/>
  <c i="20" r="BK130"/>
  <c r="J130"/>
  <c r="J100"/>
  <c i="1" r="AG116"/>
  <c i="18" r="J100"/>
  <c i="1" r="AG113"/>
  <c r="AG110"/>
  <c r="AG105"/>
  <c i="3" r="BK141"/>
  <c r="J141"/>
  <c r="J100"/>
  <c i="2" r="BK144"/>
  <c r="J144"/>
  <c r="J100"/>
  <c i="1" r="AU143"/>
  <c r="BB96"/>
  <c r="AX96"/>
  <c i="5" r="J34"/>
  <c i="1" r="AG101"/>
  <c i="6" r="J37"/>
  <c i="1" r="AV102"/>
  <c r="AT102"/>
  <c r="BD104"/>
  <c r="BC115"/>
  <c r="AY115"/>
  <c i="19" r="F37"/>
  <c i="1" r="AZ117"/>
  <c i="23" r="J35"/>
  <c i="1" r="AV122"/>
  <c r="AT122"/>
  <c i="30" r="F37"/>
  <c i="1" r="AZ133"/>
  <c i="37" r="J37"/>
  <c i="1" r="AV140"/>
  <c r="AT140"/>
  <c r="BD132"/>
  <c i="40" r="J37"/>
  <c i="1" r="AV144"/>
  <c r="AT144"/>
  <c r="AN144"/>
  <c r="AU115"/>
  <c r="BC96"/>
  <c r="AY96"/>
  <c i="5" r="J37"/>
  <c i="1" r="AV101"/>
  <c r="AT101"/>
  <c i="7" r="J37"/>
  <c i="1" r="AV103"/>
  <c r="AT103"/>
  <c i="9" r="F37"/>
  <c i="1" r="AZ106"/>
  <c i="10" r="J37"/>
  <c i="1" r="AV107"/>
  <c r="AT107"/>
  <c i="12" r="F37"/>
  <c i="1" r="AZ109"/>
  <c i="14" r="J37"/>
  <c i="1" r="AV111"/>
  <c r="AT111"/>
  <c i="17" r="J37"/>
  <c i="1" r="AV114"/>
  <c r="AT114"/>
  <c i="17" r="F37"/>
  <c i="1" r="AZ114"/>
  <c i="18" r="F37"/>
  <c i="1" r="AZ116"/>
  <c i="23" r="F35"/>
  <c i="1" r="AZ122"/>
  <c i="29" r="J34"/>
  <c i="1" r="AG131"/>
  <c i="30" r="J37"/>
  <c i="1" r="AV133"/>
  <c r="AT133"/>
  <c r="AN133"/>
  <c i="38" r="F37"/>
  <c i="1" r="AZ141"/>
  <c r="BD143"/>
  <c r="AG143"/>
  <c i="44" r="F35"/>
  <c i="1" r="AZ149"/>
  <c r="AU119"/>
  <c r="AU132"/>
  <c r="AS95"/>
  <c r="BA96"/>
  <c r="AW96"/>
  <c i="4" r="J37"/>
  <c i="1" r="AV100"/>
  <c r="AT100"/>
  <c i="7" r="F37"/>
  <c i="1" r="AZ103"/>
  <c i="8" r="F37"/>
  <c i="1" r="AZ105"/>
  <c i="7" r="J34"/>
  <c i="1" r="AG103"/>
  <c i="9" r="J37"/>
  <c i="1" r="AV106"/>
  <c r="AT106"/>
  <c i="11" r="J37"/>
  <c i="1" r="AV108"/>
  <c r="AT108"/>
  <c i="11" r="F37"/>
  <c i="1" r="AZ108"/>
  <c i="12" r="J37"/>
  <c i="1" r="AV109"/>
  <c r="AT109"/>
  <c i="13" r="J37"/>
  <c i="1" r="AV110"/>
  <c r="AT110"/>
  <c r="AN110"/>
  <c i="14" r="F37"/>
  <c i="1" r="AZ111"/>
  <c i="16" r="F37"/>
  <c i="1" r="AZ113"/>
  <c r="BB104"/>
  <c r="AX104"/>
  <c i="17" r="J34"/>
  <c i="1" r="AG114"/>
  <c i="18" r="J37"/>
  <c i="1" r="AV116"/>
  <c r="AT116"/>
  <c r="AN116"/>
  <c i="22" r="J32"/>
  <c i="1" r="AG121"/>
  <c i="24" r="F37"/>
  <c i="1" r="AZ125"/>
  <c i="28" r="J37"/>
  <c i="1" r="AV130"/>
  <c r="AT130"/>
  <c r="AN130"/>
  <c i="42" r="J37"/>
  <c i="1" r="AV146"/>
  <c r="AT146"/>
  <c r="AS123"/>
  <c i="3" r="J37"/>
  <c i="1" r="AV98"/>
  <c r="AT98"/>
  <c i="20" r="J37"/>
  <c i="1" r="AV118"/>
  <c r="AT118"/>
  <c r="BB124"/>
  <c r="AX124"/>
  <c i="27" r="J37"/>
  <c i="1" r="AV129"/>
  <c r="AT129"/>
  <c r="AN129"/>
  <c i="29" r="F37"/>
  <c i="1" r="AZ131"/>
  <c i="33" r="J37"/>
  <c i="1" r="AV136"/>
  <c r="AT136"/>
  <c i="39" r="F37"/>
  <c i="1" r="AZ142"/>
  <c r="BC132"/>
  <c r="AY132"/>
  <c r="BA143"/>
  <c r="AW143"/>
  <c i="41" r="F37"/>
  <c i="1" r="AZ145"/>
  <c r="AU104"/>
  <c i="3" r="F37"/>
  <c i="1" r="AZ98"/>
  <c i="22" r="J35"/>
  <c i="1" r="AV121"/>
  <c r="AT121"/>
  <c i="22" r="F35"/>
  <c i="1" r="AZ121"/>
  <c r="BD124"/>
  <c i="25" r="J37"/>
  <c i="1" r="AV126"/>
  <c r="AT126"/>
  <c r="AN126"/>
  <c r="BB143"/>
  <c r="AX143"/>
  <c i="43" r="F37"/>
  <c i="1" r="AZ148"/>
  <c r="AZ147"/>
  <c r="AV147"/>
  <c r="AT147"/>
  <c i="45" r="J35"/>
  <c i="1" r="AV150"/>
  <c r="AT150"/>
  <c i="11" r="J34"/>
  <c i="1" r="AG108"/>
  <c i="2" r="J37"/>
  <c i="1" r="AV97"/>
  <c r="AT97"/>
  <c i="15" r="J37"/>
  <c i="1" r="AV112"/>
  <c r="AT112"/>
  <c r="AN112"/>
  <c r="BB115"/>
  <c r="AX115"/>
  <c i="20" r="F37"/>
  <c i="1" r="AZ118"/>
  <c r="BA124"/>
  <c r="AW124"/>
  <c i="26" r="J34"/>
  <c i="1" r="AG128"/>
  <c i="27" r="F37"/>
  <c i="1" r="AZ129"/>
  <c i="29" r="J37"/>
  <c i="1" r="AV131"/>
  <c r="AT131"/>
  <c i="35" r="F37"/>
  <c i="1" r="AZ138"/>
  <c i="36" r="F37"/>
  <c i="1" r="AZ139"/>
  <c i="45" r="F35"/>
  <c i="1" r="AZ150"/>
  <c i="34" r="J34"/>
  <c i="1" r="AG137"/>
  <c i="2" r="F37"/>
  <c i="1" r="AZ97"/>
  <c i="15" r="F37"/>
  <c i="1" r="AZ112"/>
  <c r="BD115"/>
  <c i="21" r="J37"/>
  <c i="1" r="AV120"/>
  <c r="AT120"/>
  <c i="24" r="J34"/>
  <c i="1" r="AG125"/>
  <c r="AG124"/>
  <c i="25" r="F37"/>
  <c i="1" r="AZ126"/>
  <c r="BC143"/>
  <c r="AY143"/>
  <c i="43" r="J37"/>
  <c i="1" r="AV148"/>
  <c r="AT148"/>
  <c r="BD96"/>
  <c i="5" r="F37"/>
  <c i="1" r="AZ101"/>
  <c i="6" r="F37"/>
  <c i="1" r="AZ102"/>
  <c r="BA104"/>
  <c r="AW104"/>
  <c r="BA115"/>
  <c r="AW115"/>
  <c i="19" r="J34"/>
  <c i="1" r="AG117"/>
  <c r="AG115"/>
  <c i="21" r="F37"/>
  <c i="1" r="AZ120"/>
  <c r="AZ119"/>
  <c r="AV119"/>
  <c r="AT119"/>
  <c r="BC124"/>
  <c r="AY124"/>
  <c i="26" r="J37"/>
  <c i="1" r="AV128"/>
  <c r="AT128"/>
  <c i="31" r="J37"/>
  <c i="1" r="AV134"/>
  <c r="AT134"/>
  <c i="32" r="J37"/>
  <c i="1" r="AV135"/>
  <c r="AT135"/>
  <c i="34" r="J37"/>
  <c i="1" r="AV137"/>
  <c r="AT137"/>
  <c r="AN137"/>
  <c i="35" r="J34"/>
  <c i="1" r="AG138"/>
  <c i="36" r="J34"/>
  <c i="1" r="AG139"/>
  <c i="37" r="F37"/>
  <c i="1" r="AZ140"/>
  <c i="38" r="J34"/>
  <c i="1" r="AG141"/>
  <c i="39" r="J37"/>
  <c i="1" r="AV142"/>
  <c r="AT142"/>
  <c r="AN142"/>
  <c r="BB132"/>
  <c r="AX132"/>
  <c i="41" r="J37"/>
  <c i="1" r="AV145"/>
  <c r="AT145"/>
  <c r="AN145"/>
  <c i="4" r="F37"/>
  <c i="1" r="AZ100"/>
  <c i="8" r="J37"/>
  <c i="1" r="AV105"/>
  <c r="AT105"/>
  <c r="AN105"/>
  <c i="10" r="F37"/>
  <c i="1" r="AZ107"/>
  <c i="13" r="F37"/>
  <c i="1" r="AZ110"/>
  <c i="14" r="J34"/>
  <c i="1" r="AG111"/>
  <c i="16" r="J37"/>
  <c i="1" r="AV113"/>
  <c r="AT113"/>
  <c r="AN113"/>
  <c r="BC104"/>
  <c r="AY104"/>
  <c i="19" r="J37"/>
  <c i="1" r="AV117"/>
  <c r="AT117"/>
  <c i="24" r="J37"/>
  <c i="1" r="AV125"/>
  <c r="AT125"/>
  <c i="28" r="F37"/>
  <c i="1" r="AZ130"/>
  <c i="42" r="F37"/>
  <c i="1" r="AZ146"/>
  <c i="26" r="F37"/>
  <c i="1" r="AZ128"/>
  <c i="31" r="F37"/>
  <c i="1" r="AZ134"/>
  <c i="32" r="F37"/>
  <c i="1" r="AZ135"/>
  <c i="33" r="F37"/>
  <c i="1" r="AZ136"/>
  <c i="34" r="F37"/>
  <c i="1" r="AZ137"/>
  <c i="35" r="J37"/>
  <c i="1" r="AV138"/>
  <c r="AT138"/>
  <c i="36" r="J37"/>
  <c i="1" r="AV139"/>
  <c r="AT139"/>
  <c i="38" r="J37"/>
  <c i="1" r="AV141"/>
  <c r="AT141"/>
  <c i="40" r="F37"/>
  <c i="1" r="AZ144"/>
  <c r="BA132"/>
  <c r="AW132"/>
  <c i="44" r="J35"/>
  <c i="1" r="AV149"/>
  <c r="AT149"/>
  <c i="25" l="1" r="R138"/>
  <c i="6" r="BK137"/>
  <c r="J137"/>
  <c i="23" r="BK132"/>
  <c r="J132"/>
  <c r="J98"/>
  <c i="34" r="J100"/>
  <c i="42" r="BK130"/>
  <c r="J130"/>
  <c r="J100"/>
  <c i="4" r="BK128"/>
  <c r="J128"/>
  <c r="J100"/>
  <c i="11" r="J100"/>
  <c i="43" r="BK126"/>
  <c r="J126"/>
  <c r="J100"/>
  <c i="44" r="BK122"/>
  <c r="J122"/>
  <c r="J98"/>
  <c i="45" r="BK125"/>
  <c r="J125"/>
  <c r="J98"/>
  <c i="41" r="J43"/>
  <c i="40" r="J43"/>
  <c i="1" r="AN141"/>
  <c i="39" r="J43"/>
  <c i="38" r="J43"/>
  <c i="1" r="AN139"/>
  <c r="AN138"/>
  <c i="36" r="J43"/>
  <c i="35" r="J43"/>
  <c i="34" r="J43"/>
  <c i="1" r="AN131"/>
  <c i="30" r="J43"/>
  <c i="29" r="J43"/>
  <c i="28" r="J43"/>
  <c i="1" r="AN128"/>
  <c i="27" r="J43"/>
  <c i="26" r="J43"/>
  <c i="1" r="AN125"/>
  <c i="24" r="J100"/>
  <c i="25" r="J43"/>
  <c i="24" r="J43"/>
  <c i="1" r="AN121"/>
  <c i="22" r="J98"/>
  <c r="J41"/>
  <c i="1" r="AN117"/>
  <c i="19" r="J43"/>
  <c i="1" r="AN114"/>
  <c i="18" r="J43"/>
  <c i="17" r="J43"/>
  <c i="16" r="J43"/>
  <c i="1" r="AN111"/>
  <c i="15" r="J43"/>
  <c i="14" r="J43"/>
  <c i="13" r="J43"/>
  <c i="11" r="J43"/>
  <c i="1" r="AN103"/>
  <c i="8" r="J43"/>
  <c i="7" r="J43"/>
  <c i="1" r="AN101"/>
  <c i="5" r="J43"/>
  <c i="1" r="AN108"/>
  <c r="AU127"/>
  <c r="AU124"/>
  <c r="AU123"/>
  <c r="AU96"/>
  <c i="33" r="J34"/>
  <c i="1" r="AG136"/>
  <c i="31" r="J34"/>
  <c i="1" r="AG134"/>
  <c i="6" r="J34"/>
  <c i="1" r="AG102"/>
  <c i="37" r="J34"/>
  <c i="1" r="AG140"/>
  <c r="AN140"/>
  <c i="9" r="J34"/>
  <c i="1" r="AG106"/>
  <c i="10" r="J34"/>
  <c i="1" r="AG107"/>
  <c r="AN107"/>
  <c i="12" r="J34"/>
  <c i="1" r="AG109"/>
  <c r="AN109"/>
  <c i="32" r="J34"/>
  <c i="1" r="AG135"/>
  <c r="AN135"/>
  <c r="AU99"/>
  <c r="AZ104"/>
  <c r="AV104"/>
  <c r="AT104"/>
  <c r="BB127"/>
  <c r="AX127"/>
  <c r="AS94"/>
  <c r="BD99"/>
  <c i="3" r="J34"/>
  <c i="1" r="AG98"/>
  <c r="AN98"/>
  <c r="AZ132"/>
  <c r="AV132"/>
  <c r="AT132"/>
  <c r="AZ96"/>
  <c r="AV96"/>
  <c r="AT96"/>
  <c i="21" r="J34"/>
  <c i="1" r="AG120"/>
  <c r="AG119"/>
  <c r="AN119"/>
  <c r="BD127"/>
  <c i="2" r="J34"/>
  <c i="1" r="AG97"/>
  <c r="BA99"/>
  <c r="AW99"/>
  <c i="20" r="J34"/>
  <c i="1" r="AG118"/>
  <c r="AN118"/>
  <c r="BB99"/>
  <c r="AX99"/>
  <c r="AZ115"/>
  <c r="AV115"/>
  <c r="AT115"/>
  <c r="AN115"/>
  <c r="BA127"/>
  <c r="AW127"/>
  <c r="AZ124"/>
  <c r="AV124"/>
  <c r="AT124"/>
  <c r="AN124"/>
  <c r="BC99"/>
  <c r="AY99"/>
  <c r="BC127"/>
  <c r="AY127"/>
  <c r="AZ143"/>
  <c r="AV143"/>
  <c r="AT143"/>
  <c r="AN143"/>
  <c i="32" l="1" r="J43"/>
  <c i="33" r="J43"/>
  <c i="31" r="J43"/>
  <c i="10" r="J43"/>
  <c i="9" r="J43"/>
  <c i="6" r="J43"/>
  <c i="37" r="J43"/>
  <c i="12" r="J43"/>
  <c i="6" r="J100"/>
  <c i="21" r="J43"/>
  <c i="1" r="AN120"/>
  <c i="20" r="J43"/>
  <c i="3" r="J43"/>
  <c i="2" r="J43"/>
  <c i="1" r="AN97"/>
  <c r="AN102"/>
  <c r="AN106"/>
  <c r="AG104"/>
  <c r="AN136"/>
  <c r="AN134"/>
  <c r="AU95"/>
  <c r="AU94"/>
  <c r="AN104"/>
  <c r="AG132"/>
  <c i="43" r="J34"/>
  <c i="1" r="AG148"/>
  <c r="AG147"/>
  <c r="AN147"/>
  <c i="42" r="J34"/>
  <c i="1" r="AG146"/>
  <c i="23" r="J32"/>
  <c i="1" r="AG122"/>
  <c r="AN122"/>
  <c r="AG96"/>
  <c r="AZ99"/>
  <c r="AV99"/>
  <c r="AT99"/>
  <c r="BC95"/>
  <c r="AY95"/>
  <c r="BA95"/>
  <c r="AW95"/>
  <c r="BA123"/>
  <c r="AW123"/>
  <c r="BC123"/>
  <c r="AY123"/>
  <c i="4" r="J34"/>
  <c i="1" r="AG100"/>
  <c r="AN100"/>
  <c i="45" r="J32"/>
  <c i="1" r="AG150"/>
  <c i="44" r="J32"/>
  <c i="1" r="AG149"/>
  <c r="BD95"/>
  <c r="BB95"/>
  <c r="AZ127"/>
  <c r="AV127"/>
  <c r="AT127"/>
  <c r="BB123"/>
  <c r="AX123"/>
  <c r="BD123"/>
  <c l="1" r="AN132"/>
  <c i="4" r="J43"/>
  <c i="23" r="J41"/>
  <c i="45" r="J41"/>
  <c i="43" r="J43"/>
  <c i="44" r="J41"/>
  <c i="42" r="J43"/>
  <c i="1" r="AN96"/>
  <c r="AN146"/>
  <c r="AN150"/>
  <c r="AN148"/>
  <c r="AN149"/>
  <c r="AG127"/>
  <c r="AZ95"/>
  <c r="AV95"/>
  <c r="AT95"/>
  <c r="BB94"/>
  <c r="AX94"/>
  <c r="AG99"/>
  <c r="BA94"/>
  <c r="AW94"/>
  <c r="AK30"/>
  <c r="BC94"/>
  <c r="AY94"/>
  <c r="BD94"/>
  <c r="W33"/>
  <c r="AX95"/>
  <c r="AZ123"/>
  <c r="AV123"/>
  <c r="AT123"/>
  <c l="1" r="AN127"/>
  <c r="AN99"/>
  <c r="AG95"/>
  <c r="W31"/>
  <c r="W32"/>
  <c r="AZ94"/>
  <c r="AV94"/>
  <c r="AK29"/>
  <c r="AG123"/>
  <c r="W30"/>
  <c l="1" r="AN123"/>
  <c r="AN95"/>
  <c r="AT94"/>
  <c r="AG94"/>
  <c r="AK26"/>
  <c r="AK35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<sst xmlns="http://schemas.openxmlformats.org/spreadsheetml/2006/main">
  <si>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</si>
  <si>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</si>
  <si>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</si>
  <si>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</si>
  <si>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</si>
  <si>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{dc340687-06ce-4c99-beda-5faeb984cde4}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</si>
  <si>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</si>
  <si>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</si>
  <si>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</si>
  <si>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</si>
  <si>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</si>
  <si>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</si>
  <si>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</si>
  <si>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</si>
  <si>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241129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</si>
  <si>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</si>
  <si>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</si>
  <si>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Cheb - Onkologie a zubní klinika rev.11.02.2025</t>
  </si>
  <si>
    <t>KSO:</t>
  </si>
  <si>
    <t>CC-CZ:</t>
  </si>
  <si>
    <t>Místo:</t>
  </si>
  <si>
    <t>Cheb</t>
  </si>
  <si>
    <t>Datum:</t>
  </si>
  <si>
    <t>10. 12. 2024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</si>
  <si>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</si>
  <si>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</si>
  <si>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</si>
  <si>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</si>
  <si>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</si>
  <si>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</si>
  <si>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</si>
  <si>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40541355</t>
  </si>
  <si>
    <t>M Projekt Cheb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</si>
  <si>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</si>
  <si>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</si>
  <si>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</si>
  <si>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</si>
  <si>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</si>
  <si>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</si>
  <si>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</si>
  <si>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</si>
  <si>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</si>
  <si>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</si>
  <si>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</si>
  <si>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</si>
  <si>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</si>
  <si>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</si>
  <si>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</si>
  <si>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</si>
  <si>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</si>
  <si>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</si>
  <si>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</si>
  <si>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</si>
  <si>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</si>
  <si>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</si>
  <si>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</si>
  <si>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</si>
  <si>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</si>
  <si>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</si>
  <si>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</si>
  <si>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</si>
  <si>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</si>
  <si>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</si>
  <si>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</si>
  <si>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</si>
  <si>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</si>
  <si>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</si>
  <si>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</si>
  <si>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</si>
  <si>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</si>
  <si>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</si>
  <si>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</si>
  <si>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</si>
  <si>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</si>
  <si>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</si>
  <si>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</si>
  <si>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</si>
  <si>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</si>
  <si>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</si>
  <si>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</si>
  <si>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</si>
  <si>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 etapa</t>
  </si>
  <si>
    <t>Rekonstrukce oddělení onkologie - pavilon C</t>
  </si>
  <si>
    <t>STA</t>
  </si>
  <si>
    <t>1</t>
  </si>
  <si>
    <t>{07c5f2ab-aaa2-47df-a371-3cc2505476e0}</t>
  </si>
  <si>
    <t>2</t>
  </si>
  <si>
    <t>I.1.1</t>
  </si>
  <si>
    <t>Stavební část</t>
  </si>
  <si>
    <t>Soupis</t>
  </si>
  <si>
    <t>{a9e1129b-b3e0-41bc-b30f-1699e4d872aa}</t>
  </si>
  <si>
    <t>/</t>
  </si>
  <si>
    <t>I.1.1a</t>
  </si>
  <si>
    <t>Bourací práce</t>
  </si>
  <si>
    <t>3</t>
  </si>
  <si>
    <t>{7e0c3085-c4cf-41a5-85a9-7c1e82eb280c}</t>
  </si>
  <si>
    <t>I.1.1b</t>
  </si>
  <si>
    <t>Nové práce</t>
  </si>
  <si>
    <t>{70c2aa91-2687-4b1e-984b-047c6bda74b5}</t>
  </si>
  <si>
    <t>I.1.2</t>
  </si>
  <si>
    <t>Technika prostředí staveb</t>
  </si>
  <si>
    <t>{45916213-7cce-46b0-b7a6-34d15be68376}</t>
  </si>
  <si>
    <t>I.1.2.2</t>
  </si>
  <si>
    <t>Zdravotně technické instalace</t>
  </si>
  <si>
    <t>{941381a0-caa3-4d6e-b9ae-e8cb6ebf34c7}</t>
  </si>
  <si>
    <t>I.1.2.4a</t>
  </si>
  <si>
    <t>Vytápění</t>
  </si>
  <si>
    <t>{55b54683-d031-40f4-a1f4-5f3c3ff32873}</t>
  </si>
  <si>
    <t>I.1.2.4b</t>
  </si>
  <si>
    <t>Vzduchotechnika</t>
  </si>
  <si>
    <t>{ee3b89f3-c175-4abc-8ce1-faf626217ea9}</t>
  </si>
  <si>
    <t>I.1.2.5</t>
  </si>
  <si>
    <t>Silnoproud</t>
  </si>
  <si>
    <t>{739075c3-4ba2-4124-b88b-2181602a9aaf}</t>
  </si>
  <si>
    <t>I.1.2.6</t>
  </si>
  <si>
    <t xml:space="preserve"> Elektronické komunikace</t>
  </si>
  <si>
    <t>{e47cc3e4-1660-4d03-80dd-a7633a481fe6}</t>
  </si>
  <si>
    <t>I.1.2.6.1</t>
  </si>
  <si>
    <t>Strukturovaná kabeláž</t>
  </si>
  <si>
    <t>4</t>
  </si>
  <si>
    <t>{e8eb10a4-c275-43e1-a408-e7450a3f5d25}</t>
  </si>
  <si>
    <t>I.1.2.6.2</t>
  </si>
  <si>
    <t>Kamerové systémy</t>
  </si>
  <si>
    <t>{9dda2c77-ec78-4c28-aa9a-cc70963261fa}</t>
  </si>
  <si>
    <t>I.1.2.6.3</t>
  </si>
  <si>
    <t>IP Domácí telefon</t>
  </si>
  <si>
    <t>{cfb20cae-d6b4-4f1a-bdb3-660eb724c0d4}</t>
  </si>
  <si>
    <t>I.1.2.6.4</t>
  </si>
  <si>
    <t>Aktivní prvky</t>
  </si>
  <si>
    <t>{84ad2852-c3ad-40b3-b29c-7f6d022dd569}</t>
  </si>
  <si>
    <t>I.1.2.6.5</t>
  </si>
  <si>
    <t>Access point WIFI</t>
  </si>
  <si>
    <t>{a775e565-3b93-49ff-8072-4274202cc64a}</t>
  </si>
  <si>
    <t>I.1.2.6.6</t>
  </si>
  <si>
    <t>IP Jednotný čas</t>
  </si>
  <si>
    <t>{6de4f973-a4fe-48a1-bcd2-841471fa7b39}</t>
  </si>
  <si>
    <t>I.1.2.6.7</t>
  </si>
  <si>
    <t>Společná televizní anténa a televize</t>
  </si>
  <si>
    <t>{192d3f30-4c0b-4368-934f-5c2c6e1c5d9b}</t>
  </si>
  <si>
    <t>I.1.2.6.8</t>
  </si>
  <si>
    <t>Dorozumívací zařízení sestra-pacient</t>
  </si>
  <si>
    <t>{598ed92d-b4f7-4971-a3e4-6416248619e7}</t>
  </si>
  <si>
    <t>I.1.2.6.12</t>
  </si>
  <si>
    <t>Elektronická kontrola vstupu</t>
  </si>
  <si>
    <t>{6dec650f-7fb3-4b63-a4a5-31ace7e63d43}</t>
  </si>
  <si>
    <t>I.1.2.6.14</t>
  </si>
  <si>
    <t>Grafická nadstavba</t>
  </si>
  <si>
    <t>{ac44e586-ee7d-4334-8bd6-175c4c67cee4}</t>
  </si>
  <si>
    <t>I.1.2.7</t>
  </si>
  <si>
    <t>Systémy technické ochrany</t>
  </si>
  <si>
    <t>{3ea209fe-0746-438b-ad6b-654fde343fec}</t>
  </si>
  <si>
    <t>I.1.2.7.9</t>
  </si>
  <si>
    <t>Elektrická požární signalizace</t>
  </si>
  <si>
    <t>{ef77cd14-6919-42a9-a761-89420740681e}</t>
  </si>
  <si>
    <t>I.1.2.7.10</t>
  </si>
  <si>
    <t>Evakuační rozhlas</t>
  </si>
  <si>
    <t>{3f0377b9-c2b7-42ed-86f6-f6c4b0aaee0f}</t>
  </si>
  <si>
    <t>I.1.2.8</t>
  </si>
  <si>
    <t>Měření a regulace</t>
  </si>
  <si>
    <t>{4cb9576a-5175-44cc-95bb-2d5242a520c1}</t>
  </si>
  <si>
    <t>I.2</t>
  </si>
  <si>
    <t>Technická a technologická zařízení</t>
  </si>
  <si>
    <t>{5a7f2b01-0852-4432-8724-39a693b706f1}</t>
  </si>
  <si>
    <t>I.2.1a</t>
  </si>
  <si>
    <t>Medicinální plyny</t>
  </si>
  <si>
    <t>{9fef6882-1a6d-4d4c-956d-82f5322ae502}</t>
  </si>
  <si>
    <t>I.4</t>
  </si>
  <si>
    <t>Požárně bezpečnostní řešení</t>
  </si>
  <si>
    <t>{788b4d2b-7d74-4daf-817d-3bc07e3c59ca}</t>
  </si>
  <si>
    <t>I.5</t>
  </si>
  <si>
    <t>Venkovní úpravy</t>
  </si>
  <si>
    <t>{d662e4a9-10d5-48c9-8d9a-703f2e03e0b8}</t>
  </si>
  <si>
    <t>II. etapa</t>
  </si>
  <si>
    <t>Zubní klinika v nemocnici Cheb</t>
  </si>
  <si>
    <t>{d85a5184-8807-47d1-943b-0d24427a8681}</t>
  </si>
  <si>
    <t>II.1.1</t>
  </si>
  <si>
    <t>{97e2dcb3-021b-4ba6-90e8-c9fce9735604}</t>
  </si>
  <si>
    <t>II.1.1.a</t>
  </si>
  <si>
    <t>{31691cf6-2abd-453f-830f-51294bcfe25c}</t>
  </si>
  <si>
    <t>II.1.1.b</t>
  </si>
  <si>
    <t>{336a9af4-170f-46ac-ae52-42d930be719f}</t>
  </si>
  <si>
    <t>II.1.2</t>
  </si>
  <si>
    <t>{1ebe30ba-e2e1-43a1-b3a4-97b8a524b535}</t>
  </si>
  <si>
    <t>II.1.2.2</t>
  </si>
  <si>
    <t>{e16a35eb-4e7f-45cf-aec3-f13e1116df37}</t>
  </si>
  <si>
    <t>II.1.2.4a</t>
  </si>
  <si>
    <t>{1496fdd2-24af-4c1f-9eb2-0c228caeb1a6}</t>
  </si>
  <si>
    <t>II.1.2.4b</t>
  </si>
  <si>
    <t>{40c01f72-3a45-4c61-b908-385ceed1735b}</t>
  </si>
  <si>
    <t>II.1.2.5</t>
  </si>
  <si>
    <t>{73bf3343-4d0d-4d8d-8b78-93bbe24c3d5f}</t>
  </si>
  <si>
    <t>II.1.2.6</t>
  </si>
  <si>
    <t>Elektronické komunikace</t>
  </si>
  <si>
    <t>{c5d16084-dd4c-493e-aca3-865b6ea54247}</t>
  </si>
  <si>
    <t>II.1.2.6.1</t>
  </si>
  <si>
    <t>{0df6b8c9-af52-45ad-a829-1a7882504f7a}</t>
  </si>
  <si>
    <t>II.1.2.6.2</t>
  </si>
  <si>
    <t>{0a25393d-81b4-4415-bd0d-70056f1ef120}</t>
  </si>
  <si>
    <t>II.1.2.6.3</t>
  </si>
  <si>
    <t>{ceb8e44b-98ca-4134-b026-8627df70d0c7}</t>
  </si>
  <si>
    <t>II.1.2.6.4</t>
  </si>
  <si>
    <t>{c3d80b4f-58ac-4956-a5f4-e61bcba99e4e}</t>
  </si>
  <si>
    <t>II.1.2.6.5</t>
  </si>
  <si>
    <t>{4436f372-bb02-412e-8377-ea1f367ac335}</t>
  </si>
  <si>
    <t>II.1.2.6.6</t>
  </si>
  <si>
    <t>{2c29183f-a78e-48e8-a31e-122f62325516}</t>
  </si>
  <si>
    <t>II.1.2.6.7</t>
  </si>
  <si>
    <t>{3429c14a-4e36-419b-bb33-d1259509e9b3}</t>
  </si>
  <si>
    <t>II.1.2.6.8</t>
  </si>
  <si>
    <t>{b3f9c2d0-fc7c-4eba-ae57-3c0db6c1eb0a}</t>
  </si>
  <si>
    <t>II.1.2.6.12</t>
  </si>
  <si>
    <t>{5cb90002-38bf-479a-999c-bd672ec0b6e6}</t>
  </si>
  <si>
    <t>II.1.2.6.14</t>
  </si>
  <si>
    <t xml:space="preserve">Grafická nadstavba </t>
  </si>
  <si>
    <t>{7940b594-a5b9-4bd9-8559-aa80e4ead1bf}</t>
  </si>
  <si>
    <t>II.1.2.7</t>
  </si>
  <si>
    <t>{3e22d685-b651-42cc-9161-5959e2ed151a}</t>
  </si>
  <si>
    <t>II.1.2.7.9</t>
  </si>
  <si>
    <t>{4dd15439-787f-4e83-ab8e-3736ef94561d}</t>
  </si>
  <si>
    <t>II.1.2.7.10</t>
  </si>
  <si>
    <t>{b1623ca2-c8fe-43aa-89de-090fdd51b517}</t>
  </si>
  <si>
    <t>II.1.2.8</t>
  </si>
  <si>
    <t>{f43acce3-40a6-4a2e-a720-43df4f56d8d7}</t>
  </si>
  <si>
    <t>II.2</t>
  </si>
  <si>
    <t>{e84babd2-d153-4231-8ed5-c5fc7f979810}</t>
  </si>
  <si>
    <t>II.2.2</t>
  </si>
  <si>
    <t>Výtahy</t>
  </si>
  <si>
    <t>{ea1e8cf8-b4c4-4325-9f84-0cbbdaed8293}</t>
  </si>
  <si>
    <t>II.4</t>
  </si>
  <si>
    <t>{a75395c2-cf39-43ff-8c88-0198cf386427}</t>
  </si>
  <si>
    <t>II.VRN</t>
  </si>
  <si>
    <t>Vedlejší rozpočtové náklady</t>
  </si>
  <si>
    <t>{4a11cc76-dcf8-44c5-a22d-af9f86d5e2d5}</t>
  </si>
  <si>
    <t>KRYCÍ LIST SOUPISU PRACÍ</t>
  </si>
  <si>
    <t>Objekt:</t>
  </si>
  <si>
    <t>I. etapa - Rekonstrukce oddělení onkologie - pavilon C</t>
  </si>
  <si>
    <t>Soupis:</t>
  </si>
  <si>
    <t>I.1.1 - Stavební část</t>
  </si>
  <si>
    <t>Úroveň 3:</t>
  </si>
  <si>
    <t>I.1.1a - Bourací práce</t>
  </si>
  <si>
    <t>Karlovarská krajská nemocnice a.s.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</si>
  <si>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</si>
  <si>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</si>
  <si>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</si>
  <si>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</si>
  <si>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</si>
  <si>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</si>
  <si>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</si>
  <si>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</si>
  <si>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</si>
  <si>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</si>
  <si>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</si>
  <si>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</si>
  <si>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</si>
  <si>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</si>
  <si>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</si>
  <si>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</si>
  <si>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</si>
  <si>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</si>
  <si>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</si>
  <si>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</si>
  <si>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</si>
  <si>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</si>
  <si>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</si>
  <si>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</si>
  <si>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</si>
  <si>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</si>
  <si>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</si>
  <si>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</si>
  <si>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</si>
  <si>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</si>
  <si>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</si>
  <si>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</si>
  <si>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</si>
  <si>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</si>
  <si>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</si>
  <si>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</si>
  <si>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</si>
  <si>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</si>
  <si>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</si>
  <si>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</si>
  <si>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</si>
  <si>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</si>
  <si>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</si>
  <si>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</si>
  <si>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</si>
  <si>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</si>
  <si>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1021675113</t>
  </si>
  <si>
    <t>VV</t>
  </si>
  <si>
    <t>186*0,4*0,7</t>
  </si>
  <si>
    <t>Součet</t>
  </si>
  <si>
    <t>162211311</t>
  </si>
  <si>
    <t>Vodorovné přemístění výkopku z horniny třídy těžitelnosti I skupiny 1 až 3 stavebním kolečkem do 10 m</t>
  </si>
  <si>
    <t>1685219016</t>
  </si>
  <si>
    <t>162211319</t>
  </si>
  <si>
    <t>Příplatek k vodorovnému přemístění výkopku z horniny třídy těžitelnosti I skupiny 1 až 3 stavebním kolečkem za každých dalších 10 m</t>
  </si>
  <si>
    <t>1866437801</t>
  </si>
  <si>
    <t>52,08*9</t>
  </si>
  <si>
    <t>162751113</t>
  </si>
  <si>
    <t>Vodorovné přemístění přes 5 000 do 6000 m výkopku/sypaniny z horniny třídy těžitelnosti I skupiny 1 až 3</t>
  </si>
  <si>
    <t>-1938169550</t>
  </si>
  <si>
    <t>5</t>
  </si>
  <si>
    <t>171201221</t>
  </si>
  <si>
    <t>Poplatek za uložení na skládce (skládkovné) zeminy a kamení kód odpadu 17 05 04</t>
  </si>
  <si>
    <t>t</t>
  </si>
  <si>
    <t>2098224726</t>
  </si>
  <si>
    <t>52,08*1,6</t>
  </si>
  <si>
    <t>6</t>
  </si>
  <si>
    <t>171251201</t>
  </si>
  <si>
    <t>Uložení sypaniny na skládky nebo meziskládky</t>
  </si>
  <si>
    <t>-349229609</t>
  </si>
  <si>
    <t>9</t>
  </si>
  <si>
    <t>Ostatní konstrukce a práce, bourání</t>
  </si>
  <si>
    <t>7</t>
  </si>
  <si>
    <t>961055111</t>
  </si>
  <si>
    <t>Bourání základů ze ŽB</t>
  </si>
  <si>
    <t>1788580464</t>
  </si>
  <si>
    <t>(2,6+59+4+4+2,5+4,5+1,5+2+1+2+1,5+1+7+2+4+2+7+1+2,5+2+1,5+1,5+2+1+7,5+2+2,5+8+3,5+1,5+3,5+1+5+3,5+3,4+3+4+1+1+4,5+2+1,5+2,5+1,5+1,5+3)*0,4*0,2</t>
  </si>
  <si>
    <t>8</t>
  </si>
  <si>
    <t>962031133</t>
  </si>
  <si>
    <t>Bourání příček z cihel pálených na MVC tl do 150 mm</t>
  </si>
  <si>
    <t>m2</t>
  </si>
  <si>
    <t>-2109908121</t>
  </si>
  <si>
    <t>71,686</t>
  </si>
  <si>
    <t>962032231</t>
  </si>
  <si>
    <t>Bourání zdiva z cihel pálených nebo vápenopískových na MV nebo MVC přes 1 m3</t>
  </si>
  <si>
    <t>502842250</t>
  </si>
  <si>
    <t>13,583</t>
  </si>
  <si>
    <t>10</t>
  </si>
  <si>
    <t>965042141</t>
  </si>
  <si>
    <t>Bourání podkladů pod dlažby nebo mazanin betonových nebo z litého asfaltu tl do 100 mm pl přes 4 m2</t>
  </si>
  <si>
    <t>959557051</t>
  </si>
  <si>
    <t>11,4*0,08 "01.01 BMI"</t>
  </si>
  <si>
    <t>14,97*0,08 "01.02 BMI+IT"</t>
  </si>
  <si>
    <t>16,5*0,08 "01.03 Rack"</t>
  </si>
  <si>
    <t>9,24*0,08 "01.04 Rozvodna NN"</t>
  </si>
  <si>
    <t>2,64*0,08 "01.05 Chodba"</t>
  </si>
  <si>
    <t>15,95*0,08 "01.06 Výměník"</t>
  </si>
  <si>
    <t>2,58*0,08 "01.07 Úklid"</t>
  </si>
  <si>
    <t>7,95*0,08 "01.08 Koupelna"</t>
  </si>
  <si>
    <t>2,94*0,08 "01.09 WC"</t>
  </si>
  <si>
    <t>12,97*0,08 "01.10 Technická místnost"</t>
  </si>
  <si>
    <t>42,64*0,08 "01.11 Chodba"</t>
  </si>
  <si>
    <t>24,18*0,08 "01.12 Plánovač RPO"</t>
  </si>
  <si>
    <t>91,28*0,08 "01.13 Chodba"</t>
  </si>
  <si>
    <t>17,31*0,08 "01.14 Schodiště"</t>
  </si>
  <si>
    <t>7,18*0,08 "01.15 Sklad"</t>
  </si>
  <si>
    <t>4,95*0,08 "01.16 Výtah"</t>
  </si>
  <si>
    <t>4,66*0,08 "01.17 Šatna"</t>
  </si>
  <si>
    <t>7,7*0,08 "01.18 Ovladovna RTG"</t>
  </si>
  <si>
    <t>23,42*0,08 "01.19 Archiv onkologie"</t>
  </si>
  <si>
    <t>6,65*0,08 "01.20 CT přípravna"</t>
  </si>
  <si>
    <t>7,15*0,08 "01.21 CT přípravna"</t>
  </si>
  <si>
    <t>26,97*0,08 "01.22 Modelová laboratoř"</t>
  </si>
  <si>
    <t>3,77*0,08 "01.23 Sklad"</t>
  </si>
  <si>
    <t>1,46*0,08 "01.24 Předsíň"</t>
  </si>
  <si>
    <t>1,66*0,08 "01.25 WC"</t>
  </si>
  <si>
    <t>2,32*0,08 "01.26 Předsíň"</t>
  </si>
  <si>
    <t>4,18*0,08 "01.27 Předsíň"</t>
  </si>
  <si>
    <t>8,36*0,08 "01.28 Archiv onkologie"</t>
  </si>
  <si>
    <t>12,18*0,08 "01.29 Šatna RTG"</t>
  </si>
  <si>
    <t>25,44*0,08 "01.30 Šatna sestry"</t>
  </si>
  <si>
    <t>27,6*0,08 "01.31 Šatna personal"</t>
  </si>
  <si>
    <t>26,63*0,08 "01.32 Sklad onkologie"</t>
  </si>
  <si>
    <t>16,06*0,08 "01.33 Sklad MBI"</t>
  </si>
  <si>
    <t>7,96*0,08 "01.34 Předsíň"</t>
  </si>
  <si>
    <t>46,15*0,08 "01.35 Chodba"</t>
  </si>
  <si>
    <t>30,14*0,08 "01.36 Šatny pacient"</t>
  </si>
  <si>
    <t>13,04*0,08 "01.37 Sklad"</t>
  </si>
  <si>
    <t>9,24*0,08 "01.38 Sklad"</t>
  </si>
  <si>
    <t>5,88*0,08 "01.39 Schodiště"</t>
  </si>
  <si>
    <t>4,43*0,08 "01.40 WC"</t>
  </si>
  <si>
    <t>14,65*0,08 "01.41 Chodba"</t>
  </si>
  <si>
    <t>14,77*0,08 "01.42 CT ovladovna"</t>
  </si>
  <si>
    <t>27,31*0,08 "01.43 CT vyšetřovna"</t>
  </si>
  <si>
    <t>11</t>
  </si>
  <si>
    <t>968062455</t>
  </si>
  <si>
    <t>Vybourání dřevěných dveřních zárubní pl do 2 m2</t>
  </si>
  <si>
    <t>-1424331031</t>
  </si>
  <si>
    <t>1,182*4 "dveře 0,60*1,97 "</t>
  </si>
  <si>
    <t>1,33*1 "dveře 0,70*1,90 "</t>
  </si>
  <si>
    <t>1,379*16 "dveře 0,70*1,97 "</t>
  </si>
  <si>
    <t>1,4*1 "dveře 0,70*2,00 "</t>
  </si>
  <si>
    <t>1,47*2 "dveře 0,70*2,10 "</t>
  </si>
  <si>
    <t>1,435*1 "dveře 0,70*2,05 "</t>
  </si>
  <si>
    <t>1,576*22 "dveře 0,80*1,97 "</t>
  </si>
  <si>
    <t>1,68*5 "dveře 0,80*2,10 "</t>
  </si>
  <si>
    <t>1,773*18 "dveře 0,90*1,97 "</t>
  </si>
  <si>
    <t>1,235*3 "dveře 0,65*1,90 "</t>
  </si>
  <si>
    <t>1,365*3 "dveře 0,65*2,10 "</t>
  </si>
  <si>
    <t>1,7*2 "dveře 0,85*2,00 "</t>
  </si>
  <si>
    <t>1,25*1 "dveře 1,00*1,25 "</t>
  </si>
  <si>
    <t>1,8*1 "dveře 0,90*2,00 "</t>
  </si>
  <si>
    <t>968062456</t>
  </si>
  <si>
    <t>Vybourání dřevěných dveřních zárubní pl přes 2 m2</t>
  </si>
  <si>
    <t>-1872769787</t>
  </si>
  <si>
    <t>2,167*22 "dveře 1,10*1,97 "</t>
  </si>
  <si>
    <t>2,31*18 "dveře 1,10*2,10 "</t>
  </si>
  <si>
    <t>2,625*5 "výtahové dveře 1,25*2,10 "</t>
  </si>
  <si>
    <t>2,8565*5 "dveře 1,45*1,97 "</t>
  </si>
  <si>
    <t>2,775*2 "dveře 1,50*1,85 "</t>
  </si>
  <si>
    <t>4,29*2 "dveře 1,65*2,60 "</t>
  </si>
  <si>
    <t>4,59*2 "dveře 1,80*2,55 "</t>
  </si>
  <si>
    <t>4,68*2 "dveře 1,80*2,60 "</t>
  </si>
  <si>
    <t>2,73*1 "dveře 1,30*2,10 "</t>
  </si>
  <si>
    <t>3,78*1 "dveře 1,80*2,10 "</t>
  </si>
  <si>
    <t>3*1 "dveře 1,50*2,00 "</t>
  </si>
  <si>
    <t>13</t>
  </si>
  <si>
    <t>977311112</t>
  </si>
  <si>
    <t>Řezání stávajících betonových mazanin nevyztužených hl do 100 mm</t>
  </si>
  <si>
    <t>m</t>
  </si>
  <si>
    <t>-829528787</t>
  </si>
  <si>
    <t>(2,6+59+4+4+2,5+4,5+1,5+2+1+2+1,5+1+7+2+4+2+7+1+2,5+2+1,5+1,5+2+1+7,5+2+2,5+8+3,5+1,5+3,5+1+5+3,5+3,4+3+4+1+1+4,5+2+1,5+2,5+1,5+1,5+3)*2</t>
  </si>
  <si>
    <t>14</t>
  </si>
  <si>
    <t>978011191</t>
  </si>
  <si>
    <t>Otlučení (osekání) vnitřní vápenné nebo vápenocementové omítky stropů v rozsahu přes 50 do 100 %</t>
  </si>
  <si>
    <t>-2068273390</t>
  </si>
  <si>
    <t>00100</t>
  </si>
  <si>
    <t>15</t>
  </si>
  <si>
    <t>978013191</t>
  </si>
  <si>
    <t>Otlučení (osekání) vnitřní vápenné nebo vápenocementové omítky stěn v rozsahu přes 50 do 100 %</t>
  </si>
  <si>
    <t>-1917570222</t>
  </si>
  <si>
    <t>41,144 "01.01 BMI"</t>
  </si>
  <si>
    <t>49,136 "01.02 BMI+IT"</t>
  </si>
  <si>
    <t>47,36 "01.03 Rack"</t>
  </si>
  <si>
    <t>37,888 "01.04 Rozvodna NN"</t>
  </si>
  <si>
    <t>20,128 "01.05 Chodba"</t>
  </si>
  <si>
    <t>49,728 "01.06 Výměník"</t>
  </si>
  <si>
    <t>19,832 "01.07 Úklid"</t>
  </si>
  <si>
    <t>48,988 "01.08 Koupelna"</t>
  </si>
  <si>
    <t>20,72 "01.09 WC"</t>
  </si>
  <si>
    <t>47,064 "01.10 Technická místnost"</t>
  </si>
  <si>
    <t>80,512 "01.11 Chodba"</t>
  </si>
  <si>
    <t>62,3376 "01.12 Plánovač RPO"</t>
  </si>
  <si>
    <t>227,5944 "01.13 Chodba"</t>
  </si>
  <si>
    <t>67,192 "01.14 Schodiště"</t>
  </si>
  <si>
    <t>42,624 "01.15 Sklad"</t>
  </si>
  <si>
    <t>28,416 "01.16 Výtah"</t>
  </si>
  <si>
    <t>20,128 "01.17 Šatna"</t>
  </si>
  <si>
    <t>33,744 "01.18 Ovladovna RTG"</t>
  </si>
  <si>
    <t>58,016 "01.19 Archiv onkologie"</t>
  </si>
  <si>
    <t>31,672 "01.20 CT přípravna"</t>
  </si>
  <si>
    <t>31,672 "01.21 CT přípravna"</t>
  </si>
  <si>
    <t>61,3312 "01.22 Modelová laboratoř"</t>
  </si>
  <si>
    <t>23,088 "01.23 Sklad"</t>
  </si>
  <si>
    <t>14,3264 "01.24 Předsíň"</t>
  </si>
  <si>
    <t>15,5696 "01.25 WC"</t>
  </si>
  <si>
    <t>18,5518 "01.26 Předsíň"</t>
  </si>
  <si>
    <t>24,272 "01.27 Předsíň"</t>
  </si>
  <si>
    <t>35,52 "01.28 Archiv onkologie"</t>
  </si>
  <si>
    <t>46,768 "01.29 Šatna RTG"</t>
  </si>
  <si>
    <t>59,792 "01.30 Šatna sestry"</t>
  </si>
  <si>
    <t>62,456 "01.31 Šatna personal"</t>
  </si>
  <si>
    <t>75,184 "01.32 Sklad onkologie"</t>
  </si>
  <si>
    <t>49,8464 "01.33 Sklad MBI"</t>
  </si>
  <si>
    <t>34,336 "01.34 Předsíň"</t>
  </si>
  <si>
    <t>150,368 "01.35 Chodba"</t>
  </si>
  <si>
    <t>65,0016 "01.36 Šatny pacient"</t>
  </si>
  <si>
    <t>42,92 "01.37 Sklad"</t>
  </si>
  <si>
    <t>39,96 "01.38 Sklad"</t>
  </si>
  <si>
    <t>52,984 "01.39 Schodiště"</t>
  </si>
  <si>
    <t>26,344 "01.40 WC"</t>
  </si>
  <si>
    <t>64,528 "01.41 Chodba"</t>
  </si>
  <si>
    <t>52,096 "01.42 CT ovladovna"</t>
  </si>
  <si>
    <t>59,3776 "01.43 CT vyšetřovna"</t>
  </si>
  <si>
    <t>1PP</t>
  </si>
  <si>
    <t>70,92 "01.01 pokoj"</t>
  </si>
  <si>
    <t>30,24 "01.02 předsíň"</t>
  </si>
  <si>
    <t>50,04 "01.03 odběrová místnost"</t>
  </si>
  <si>
    <t>42,984 "01.04 vyšetřovna"</t>
  </si>
  <si>
    <t>63,216 "01.05 pokoj"</t>
  </si>
  <si>
    <t>120,024 "01.06 chodba"</t>
  </si>
  <si>
    <t>24,84 "01.07 předsíň"</t>
  </si>
  <si>
    <t>16,56 "01.08 wc"</t>
  </si>
  <si>
    <t>24,84 "01.09 sprcha"</t>
  </si>
  <si>
    <t>23,76 "01.10 předsíň"</t>
  </si>
  <si>
    <t>23,04 "01.11 wc"</t>
  </si>
  <si>
    <t>16,56 "01.12 sprcha"</t>
  </si>
  <si>
    <t>47,52 "01.13 úklid"</t>
  </si>
  <si>
    <t>20,88 "01.14 wc"</t>
  </si>
  <si>
    <t>134,334 "01.15 schodiště"</t>
  </si>
  <si>
    <t>29,88 "01.16 zádveří"</t>
  </si>
  <si>
    <t>27,72 "01.17 sklad"</t>
  </si>
  <si>
    <t>26,64 "01.18 sklad"</t>
  </si>
  <si>
    <t>42,84 "01.19 zádveří"</t>
  </si>
  <si>
    <t>34,2 "01.20 výtah"</t>
  </si>
  <si>
    <t>59,76 "01.21 sesterna"</t>
  </si>
  <si>
    <t>79,704 "01.22 jídelna"</t>
  </si>
  <si>
    <t>52,56 "01.23 denní mísntost sestry"</t>
  </si>
  <si>
    <t>36 "01.24 výtah"</t>
  </si>
  <si>
    <t>30,6 "01.25 zádveří"</t>
  </si>
  <si>
    <t>55,08 "01.26 sklad"</t>
  </si>
  <si>
    <t>32,04 "01.27 zádveří"</t>
  </si>
  <si>
    <t>81 "01.28 schodiště"</t>
  </si>
  <si>
    <t>38,52 "01.29 úklid"</t>
  </si>
  <si>
    <t>38,88 "01.30 wc"</t>
  </si>
  <si>
    <t>38,88 "01.31 wc"</t>
  </si>
  <si>
    <t>38,88 "01.32 wc"</t>
  </si>
  <si>
    <t>53,64 "01.33 koupelna"</t>
  </si>
  <si>
    <t>65,88 "01.34 pokoj"</t>
  </si>
  <si>
    <t>45,36 "01.35 sklad"</t>
  </si>
  <si>
    <t>64,44 "01.36 primář"</t>
  </si>
  <si>
    <t>123,588 "01.37 chodba"</t>
  </si>
  <si>
    <t>94,32 "01.38 vrchní sestra"</t>
  </si>
  <si>
    <t>62,64 "01.39 pokoj"</t>
  </si>
  <si>
    <t>74,88 "01.40 pokoj lékaři"</t>
  </si>
  <si>
    <t>28,08 "01.41 hyg. buňka"</t>
  </si>
  <si>
    <t>60,84 "01.42 pokoj"</t>
  </si>
  <si>
    <t>60,84 "01.43 pokoj"</t>
  </si>
  <si>
    <t>104,112 "01.44 chodba"</t>
  </si>
  <si>
    <t>68,04 "01.45 pokoj"</t>
  </si>
  <si>
    <t>66,24 "01.46 pokoj"</t>
  </si>
  <si>
    <t>125,28 "01.47 chodba"</t>
  </si>
  <si>
    <t>82,08 "01.48 sesterna"</t>
  </si>
  <si>
    <t>72,72 "01.49 pokoj"</t>
  </si>
  <si>
    <t>61,56 "01.50 pokoj"</t>
  </si>
  <si>
    <t>95,832 "01.51 chodba"</t>
  </si>
  <si>
    <t>28,08 "01.52 předsíň"</t>
  </si>
  <si>
    <t>13,77 "01.53 wc"</t>
  </si>
  <si>
    <t>59,76 "01.54 pokoj"</t>
  </si>
  <si>
    <t>55,08 "01.55 pokoj"</t>
  </si>
  <si>
    <t>55,296 "01.56 pokoj"</t>
  </si>
  <si>
    <t>54,864 "01.57 pokoj"</t>
  </si>
  <si>
    <t>33,192 "01.58 předsíň"</t>
  </si>
  <si>
    <t>17,496 "01.59 wc"</t>
  </si>
  <si>
    <t>76,68 "01.60 pokoj"</t>
  </si>
  <si>
    <t>28,224 "01.61 hyg. buňka"</t>
  </si>
  <si>
    <t>1NP</t>
  </si>
  <si>
    <t>68,76 "02.01 sesterna"</t>
  </si>
  <si>
    <t>51,552 "02.02 ředění cytostatik"</t>
  </si>
  <si>
    <t>89,208 "02.03 stacionář"</t>
  </si>
  <si>
    <t>48,96 "02.04 lékař"</t>
  </si>
  <si>
    <t>96,12 "02.05 předsíň"</t>
  </si>
  <si>
    <t>21,96 "02.06 sklad"</t>
  </si>
  <si>
    <t>51,84 "02.07 koupelna"</t>
  </si>
  <si>
    <t>12,816 "02.08 wc"</t>
  </si>
  <si>
    <t>16,704 "02.09 wc"</t>
  </si>
  <si>
    <t>25,488 "02.10 wc"</t>
  </si>
  <si>
    <t>28,512 "02.11 předsíň"</t>
  </si>
  <si>
    <t>27,648 "02.12 pisoáry"</t>
  </si>
  <si>
    <t>23,472 "02.13 wc"</t>
  </si>
  <si>
    <t>81 "02.14 schodištrě"</t>
  </si>
  <si>
    <t>34,2 "02.15 výtah"</t>
  </si>
  <si>
    <t>119,88 "02.16 chodba"</t>
  </si>
  <si>
    <t>59,04 "02.56 lékař RTO"</t>
  </si>
  <si>
    <t>55,44 "02.57 sestry"</t>
  </si>
  <si>
    <t>55,08 "02.58 sestry"</t>
  </si>
  <si>
    <t>55,44 "02.59 lékař - chemoterapie"</t>
  </si>
  <si>
    <t>2NP</t>
  </si>
  <si>
    <t xml:space="preserve"> -1,40*1,00 "okno" </t>
  </si>
  <si>
    <t xml:space="preserve"> -0,70*2,05 "dveře" </t>
  </si>
  <si>
    <t xml:space="preserve"> -0,90*1,97 "dveře" </t>
  </si>
  <si>
    <t xml:space="preserve"> -0,80*1,97 "dveře" </t>
  </si>
  <si>
    <t xml:space="preserve"> -0,60*0,60 "okno" </t>
  </si>
  <si>
    <t xml:space="preserve"> -1,20*0,90 "okno" </t>
  </si>
  <si>
    <t xml:space="preserve"> -1,10*1,97 "dveře" </t>
  </si>
  <si>
    <t xml:space="preserve"> -1,45*1,97 "dveře" </t>
  </si>
  <si>
    <t xml:space="preserve"> -1,10*2,10 "dveře" </t>
  </si>
  <si>
    <t xml:space="preserve"> -1,30*2,10 "dveře" </t>
  </si>
  <si>
    <t xml:space="preserve"> -0,70*2,10 "dveře" </t>
  </si>
  <si>
    <t xml:space="preserve"> -0,80*2,10 "dveře" </t>
  </si>
  <si>
    <t xml:space="preserve"> -1,80*2,10 "dveře" </t>
  </si>
  <si>
    <t xml:space="preserve"> -1,00*1,25 "dveře" </t>
  </si>
  <si>
    <t xml:space="preserve"> -0,85*2,00 "dveře" </t>
  </si>
  <si>
    <t xml:space="preserve"> -0,70*2,00 "dveře" </t>
  </si>
  <si>
    <t xml:space="preserve"> -0,70*1,97 "dveře" </t>
  </si>
  <si>
    <t xml:space="preserve"> -1,60*0,85 "okno" </t>
  </si>
  <si>
    <t xml:space="preserve"> -3,00*1,00 "okno" </t>
  </si>
  <si>
    <t xml:space="preserve"> -0,70*1,90 "dveře" </t>
  </si>
  <si>
    <t xml:space="preserve"> -0,60*1,97 "dveře" </t>
  </si>
  <si>
    <t xml:space="preserve"> -0,65*1,00 "okno" </t>
  </si>
  <si>
    <t xml:space="preserve"> -0,60*1,00 "okno" </t>
  </si>
  <si>
    <t xml:space="preserve"> -1,60*1,00 "okno" </t>
  </si>
  <si>
    <t xml:space="preserve"> -1,20*0,80 "okno" </t>
  </si>
  <si>
    <t xml:space="preserve"> -1,60*2,20 "okno" </t>
  </si>
  <si>
    <t xml:space="preserve"> -2,20*2,20 "okno" </t>
  </si>
  <si>
    <t xml:space="preserve"> -0,60*1,70 "okno" </t>
  </si>
  <si>
    <t xml:space="preserve"> -1,20*1,70 "okno" </t>
  </si>
  <si>
    <t xml:space="preserve"> -1,80*2,55 "dveře" </t>
  </si>
  <si>
    <t xml:space="preserve"> -1,80*2,60 "dveře" </t>
  </si>
  <si>
    <t xml:space="preserve"> -1,65*2,60 "dveře" </t>
  </si>
  <si>
    <t xml:space="preserve"> -1,25*2,10 "dveře" </t>
  </si>
  <si>
    <t xml:space="preserve"> -1,00*1,00 "okno" </t>
  </si>
  <si>
    <t xml:space="preserve"> -0,60*2,20 "okno" </t>
  </si>
  <si>
    <t xml:space="preserve"> -3,30*1,00 "okno" </t>
  </si>
  <si>
    <t xml:space="preserve"> -1,50*1,85 "okno" </t>
  </si>
  <si>
    <t xml:space="preserve"> -0,80*2,1 "dveře" </t>
  </si>
  <si>
    <t xml:space="preserve"> -0,65*2,10 "dveře" </t>
  </si>
  <si>
    <t xml:space="preserve"> -0,65*1,90 "dveře" </t>
  </si>
  <si>
    <t xml:space="preserve"> -1,50*1,85 "dveře" </t>
  </si>
  <si>
    <t xml:space="preserve"> -3,75*3,60 "dveře" </t>
  </si>
  <si>
    <t xml:space="preserve"> -3,00*2,20 "okno" </t>
  </si>
  <si>
    <t xml:space="preserve"> -1,50*2,00 "dveře" </t>
  </si>
  <si>
    <t xml:space="preserve"> -0,90*2,00 "dveře" </t>
  </si>
  <si>
    <t xml:space="preserve"> -1,50*9,25 "okno" </t>
  </si>
  <si>
    <t xml:space="preserve"> -2,50*9,25 "okno" </t>
  </si>
  <si>
    <t xml:space="preserve"> -1,45*1,85 "okno" </t>
  </si>
  <si>
    <t xml:space="preserve"> -3,75*3,60 "okno" </t>
  </si>
  <si>
    <t xml:space="preserve"> -1,60*1,97 "dveře" </t>
  </si>
  <si>
    <t xml:space="preserve"> -1,45*1,85 "dveře" </t>
  </si>
  <si>
    <t>odpočet otvorů</t>
  </si>
  <si>
    <t>-905,242</t>
  </si>
  <si>
    <t>odpočet obkladů</t>
  </si>
  <si>
    <t>997</t>
  </si>
  <si>
    <t>Přesun sutě</t>
  </si>
  <si>
    <t>16</t>
  </si>
  <si>
    <t>997013152</t>
  </si>
  <si>
    <t>Vnitrostaveništní doprava suti a vybouraných hmot pro budovy v přes 6 do 9 m s omezením mechanizace</t>
  </si>
  <si>
    <t>-97245453</t>
  </si>
  <si>
    <t>463,415+3,655</t>
  </si>
  <si>
    <t>17</t>
  </si>
  <si>
    <t>997013311</t>
  </si>
  <si>
    <t>Montáž a demontáž shozu suti v do 10 m</t>
  </si>
  <si>
    <t>-485978500</t>
  </si>
  <si>
    <t>18</t>
  </si>
  <si>
    <t>997013321</t>
  </si>
  <si>
    <t>Příplatek k shozu suti v do 10 m za první a ZKD den použití</t>
  </si>
  <si>
    <t>1639414106</t>
  </si>
  <si>
    <t>7,5*60</t>
  </si>
  <si>
    <t>19</t>
  </si>
  <si>
    <t>997013501</t>
  </si>
  <si>
    <t>Odvoz suti a vybouraných hmot na skládku nebo meziskládku do 1 km se složením</t>
  </si>
  <si>
    <t>1786138875</t>
  </si>
  <si>
    <t>463,415+3,665</t>
  </si>
  <si>
    <t>20</t>
  </si>
  <si>
    <t>997013509</t>
  </si>
  <si>
    <t>Příplatek k odvozu suti a vybouraných hmot na skládku ZKD 1 km přes 1 km</t>
  </si>
  <si>
    <t>-547399046</t>
  </si>
  <si>
    <t>467,07*6</t>
  </si>
  <si>
    <t>997013601</t>
  </si>
  <si>
    <t>Poplatek za uložení na skládce (skládkovné) stavebního odpadu betonového kód odpadu 17 01 01</t>
  </si>
  <si>
    <t>-200976577</t>
  </si>
  <si>
    <t>26,189+116,945</t>
  </si>
  <si>
    <t>22</t>
  </si>
  <si>
    <t>997013602</t>
  </si>
  <si>
    <t>Poplatek za uložení na skládce (skládkovné) stavebního odpadu železobetonového kód odpadu 17 01 01</t>
  </si>
  <si>
    <t>1411771906</t>
  </si>
  <si>
    <t>35,712</t>
  </si>
  <si>
    <t>23</t>
  </si>
  <si>
    <t>997013603</t>
  </si>
  <si>
    <t>Poplatek za uložení na skládce (skládkovné) stavebního odpadu cihelného kód odpadu 17 01 02</t>
  </si>
  <si>
    <t>-459445588</t>
  </si>
  <si>
    <t>43,159</t>
  </si>
  <si>
    <t>24</t>
  </si>
  <si>
    <t>997013631</t>
  </si>
  <si>
    <t>Poplatek za uložení na skládce (skládkovné) stavebního odpadu směsného kód odpadu 17 09 04</t>
  </si>
  <si>
    <t>-1380386860</t>
  </si>
  <si>
    <t>387,995-78,815</t>
  </si>
  <si>
    <t>48</t>
  </si>
  <si>
    <t>997013645</t>
  </si>
  <si>
    <t>Poplatek za uložení na skládce (skládkovné) odpadu asfaltového bez dehtu kód odpadu 17 03 02</t>
  </si>
  <si>
    <t>886095838</t>
  </si>
  <si>
    <t>3,655</t>
  </si>
  <si>
    <t>25</t>
  </si>
  <si>
    <t>K686</t>
  </si>
  <si>
    <t>Likvidace kovového odpadu</t>
  </si>
  <si>
    <t>kg</t>
  </si>
  <si>
    <t>-676403205</t>
  </si>
  <si>
    <t>PSV</t>
  </si>
  <si>
    <t>Práce a dodávky PSV</t>
  </si>
  <si>
    <t>711</t>
  </si>
  <si>
    <t>Izolace proti vodě, vlhkosti a plynům</t>
  </si>
  <si>
    <t>47</t>
  </si>
  <si>
    <t>711141811</t>
  </si>
  <si>
    <t>Odstranění izolace proti vodě, vlhkosti a plynům z pásů NAIP přitavených jednovrstvých z plochy vodorovné</t>
  </si>
  <si>
    <t>-2144759610</t>
  </si>
  <si>
    <t>664,46</t>
  </si>
  <si>
    <t>713</t>
  </si>
  <si>
    <t>Izolace tepelné</t>
  </si>
  <si>
    <t>26</t>
  </si>
  <si>
    <t>713120821</t>
  </si>
  <si>
    <t>Odstranění tepelné izolace podlah volně kladené z polystyrenu suchého tl do 100 mm</t>
  </si>
  <si>
    <t>636872528</t>
  </si>
  <si>
    <t>721</t>
  </si>
  <si>
    <t>Zdravotechnika - vnitřní kanalizace</t>
  </si>
  <si>
    <t>27</t>
  </si>
  <si>
    <t>72100000R</t>
  </si>
  <si>
    <t>Vnitřní kanalizace - demontáž rozvodů vč. odvozu a likvidace na skládku</t>
  </si>
  <si>
    <t>hod</t>
  </si>
  <si>
    <t>151091546</t>
  </si>
  <si>
    <t>722</t>
  </si>
  <si>
    <t>Zdravotechnika - vnitřní vodovod</t>
  </si>
  <si>
    <t>28</t>
  </si>
  <si>
    <t>72200000R</t>
  </si>
  <si>
    <t>Vnitřní vodovod - demontáž rozvodů vč. odvozu a likvidace na skládku</t>
  </si>
  <si>
    <t>-287066076</t>
  </si>
  <si>
    <t>725</t>
  </si>
  <si>
    <t>Zdravotechnika - zařizovací předměty</t>
  </si>
  <si>
    <t>29</t>
  </si>
  <si>
    <t>72500000R</t>
  </si>
  <si>
    <t>Zařizovací předměty - demontáž vč. odvozu a likvidace na skládku</t>
  </si>
  <si>
    <t>-1800393066</t>
  </si>
  <si>
    <t>731</t>
  </si>
  <si>
    <t>Ústřední vytápění - kotelny</t>
  </si>
  <si>
    <t>30</t>
  </si>
  <si>
    <t>73100000R</t>
  </si>
  <si>
    <t>Ústřední vytápění - demontáž kotelny vč. odvozu a likvidace na skládku</t>
  </si>
  <si>
    <t>1459487393</t>
  </si>
  <si>
    <t>733</t>
  </si>
  <si>
    <t>Ústřední vytápění - rozvodné potrubí</t>
  </si>
  <si>
    <t>31</t>
  </si>
  <si>
    <t>73300000R</t>
  </si>
  <si>
    <t>Ústřední vytápění - demontáž rozvodů vč. odvozu a likvidace na skládku</t>
  </si>
  <si>
    <t>-1793224727</t>
  </si>
  <si>
    <t>735</t>
  </si>
  <si>
    <t>Ústřední vytápění - otopná tělesa</t>
  </si>
  <si>
    <t>32</t>
  </si>
  <si>
    <t>73500000R</t>
  </si>
  <si>
    <t>Ústřední vytápění - demontáž otopných těles vč. odvozu a likvidace na skládku</t>
  </si>
  <si>
    <t>-445704072</t>
  </si>
  <si>
    <t>741</t>
  </si>
  <si>
    <t>Elektroinstalace - silnoproud</t>
  </si>
  <si>
    <t>33</t>
  </si>
  <si>
    <t>74112000R</t>
  </si>
  <si>
    <t>Elektroinstalace - demontáž rozvodů vč. odvozu a likvidace na skládku</t>
  </si>
  <si>
    <t>449854159</t>
  </si>
  <si>
    <t>34</t>
  </si>
  <si>
    <t>74121000R</t>
  </si>
  <si>
    <t>Elektroinstalace - demontáž rozvaděčů vč. odvozu a likvidace na skládku</t>
  </si>
  <si>
    <t>2122416600</t>
  </si>
  <si>
    <t>35</t>
  </si>
  <si>
    <t>74131100R</t>
  </si>
  <si>
    <t>Elektroinstalace - demontáž spínačů a zásuvek vč. odvozu a likvidace na skládku</t>
  </si>
  <si>
    <t>1186521675</t>
  </si>
  <si>
    <t>36</t>
  </si>
  <si>
    <t>74137100R</t>
  </si>
  <si>
    <t>Elektroinstalace - demontáž svítidel vč. odvozu a likvidace na skládku</t>
  </si>
  <si>
    <t>1630557341</t>
  </si>
  <si>
    <t>751</t>
  </si>
  <si>
    <t>37</t>
  </si>
  <si>
    <t>75111100R</t>
  </si>
  <si>
    <t>Vzduchotechnika - demontáž rozvodů vč. odvozu a likvidace na skládku</t>
  </si>
  <si>
    <t>279223733</t>
  </si>
  <si>
    <t>38</t>
  </si>
  <si>
    <t>75151000R</t>
  </si>
  <si>
    <t>Vzduchotechnika - demontáž ventilátorů vč. odvozu a likvidace na skládku</t>
  </si>
  <si>
    <t>1172071741</t>
  </si>
  <si>
    <t>39</t>
  </si>
  <si>
    <t>75161100R</t>
  </si>
  <si>
    <t>Vzduchotechnika - demontáž jednotek vč. odvozu a likvidace na skládku</t>
  </si>
  <si>
    <t>1335999329</t>
  </si>
  <si>
    <t>763</t>
  </si>
  <si>
    <t>Konstrukce suché výstavby</t>
  </si>
  <si>
    <t>40</t>
  </si>
  <si>
    <t>763131821</t>
  </si>
  <si>
    <t>Demontáž SDK podhledu s dvouvrstvou nosnou kcí z ocelových profilů opláštění jednoduché</t>
  </si>
  <si>
    <t>-15831201</t>
  </si>
  <si>
    <t>766</t>
  </si>
  <si>
    <t>Konstrukce truhlářské</t>
  </si>
  <si>
    <t>41</t>
  </si>
  <si>
    <t>766691914</t>
  </si>
  <si>
    <t>Vyvěšení nebo zavěšení dřevěných křídel dveří pl do 2 m2</t>
  </si>
  <si>
    <t>kus</t>
  </si>
  <si>
    <t>1437473077</t>
  </si>
  <si>
    <t>4 "dveře 0,60*1,97 "</t>
  </si>
  <si>
    <t>1 "dveře 0,70*1,90 "</t>
  </si>
  <si>
    <t>16 "dveře 0,70*1,97 "</t>
  </si>
  <si>
    <t>1 "dveře 0,70*2,00 "</t>
  </si>
  <si>
    <t>2 "dveře 0,70*2,10 "</t>
  </si>
  <si>
    <t>1 "dveře 0,70*2,05 "</t>
  </si>
  <si>
    <t>22 "dveře 0,80*1,97 "</t>
  </si>
  <si>
    <t>5 "dveře 0,80*2,10 "</t>
  </si>
  <si>
    <t>18 "dveře 0,90*1,97 "</t>
  </si>
  <si>
    <t>3 "dveře 0,65*1,90 "</t>
  </si>
  <si>
    <t>3 "dveře 0,65*2,10 "</t>
  </si>
  <si>
    <t>2 "dveře 0,85*2,00 "</t>
  </si>
  <si>
    <t>1 "dveře 1,00*1,25 "</t>
  </si>
  <si>
    <t>1 "dveře 0,90*2,00 "</t>
  </si>
  <si>
    <t>42</t>
  </si>
  <si>
    <t>766691915</t>
  </si>
  <si>
    <t>Vyvěšení nebo zavěšení dřevěných křídel dveří pl přes 2 m2</t>
  </si>
  <si>
    <t>-984772262</t>
  </si>
  <si>
    <t>22 "dveře 1,10*1,97 "</t>
  </si>
  <si>
    <t>18 "dveře 1,10*2,10 "</t>
  </si>
  <si>
    <t>5 "výtahové dveře 1,25*2,10 "</t>
  </si>
  <si>
    <t>5 "dveře 1,45*1,97 "</t>
  </si>
  <si>
    <t>2 "dveře 1,50*1,85 "</t>
  </si>
  <si>
    <t>2 "dveře 1,65*2,60 "</t>
  </si>
  <si>
    <t>2 "dveře 1,80*2,55 "</t>
  </si>
  <si>
    <t>2 "dveře 1,80*2,60 "</t>
  </si>
  <si>
    <t>1 "dveře 1,30*2,10 "</t>
  </si>
  <si>
    <t>1 "dveře 1,80*2,10 "</t>
  </si>
  <si>
    <t>1 "dveře 1,50*2,00 "</t>
  </si>
  <si>
    <t>771</t>
  </si>
  <si>
    <t>Podlahy z dlaždic</t>
  </si>
  <si>
    <t>43</t>
  </si>
  <si>
    <t>771573810</t>
  </si>
  <si>
    <t>Demontáž podlah z dlaždic keramických lepených</t>
  </si>
  <si>
    <t>-81388082</t>
  </si>
  <si>
    <t>2,58 "01.07 Úklid "</t>
  </si>
  <si>
    <t>7,95 "01.08 Koupelna "</t>
  </si>
  <si>
    <t>2,94 "01.09 WC "</t>
  </si>
  <si>
    <t>7,7 "01.18 Ovladovna RTG "</t>
  </si>
  <si>
    <t>6,65 "01.20 CT přípravna "</t>
  </si>
  <si>
    <t>7,15 "01.21 CT přípravna "</t>
  </si>
  <si>
    <t>26,97 "01.22 Modelová laboratoř "</t>
  </si>
  <si>
    <t>1,66 "01.25 WC "</t>
  </si>
  <si>
    <t>4,43 "01.40 WC "</t>
  </si>
  <si>
    <t>14,77 "01.42 CT ovladovna "</t>
  </si>
  <si>
    <t>27,31 "01.43 CT vyšetřovna "</t>
  </si>
  <si>
    <t>4,05 "01.02 předsíň "</t>
  </si>
  <si>
    <t>10,92 "01.03 odběrová místnost "</t>
  </si>
  <si>
    <t>2,9 "01.07 předsíň "</t>
  </si>
  <si>
    <t>1,26 "01.08 wc "</t>
  </si>
  <si>
    <t>2,45 "01.09 sprcha "</t>
  </si>
  <si>
    <t>2,2 "01.10 předsíň "</t>
  </si>
  <si>
    <t>2,2 "01.11 wc "</t>
  </si>
  <si>
    <t>2,35 "01.12 sprcha "</t>
  </si>
  <si>
    <t>7,16 "01.13 úklid "</t>
  </si>
  <si>
    <t>2,1 "01.14 wc "</t>
  </si>
  <si>
    <t>6,98 "01.29 úklid "</t>
  </si>
  <si>
    <t>3,68 "01.30 wc "</t>
  </si>
  <si>
    <t>3,08 "01.31 wc "</t>
  </si>
  <si>
    <t>3,08 "01.32 wc "</t>
  </si>
  <si>
    <t>7,42 "01.33 koupelna "</t>
  </si>
  <si>
    <t>3,74 "01.41 hyg. buňka "</t>
  </si>
  <si>
    <t>4,43 "01.52 předsíň "</t>
  </si>
  <si>
    <t>1,22 "01.53 wc "</t>
  </si>
  <si>
    <t>4,16 "01.58 předsíň "</t>
  </si>
  <si>
    <t>1,37 "01.59 wc "</t>
  </si>
  <si>
    <t>4,15 "01.61 hyg. buňka "</t>
  </si>
  <si>
    <t>9,41 "02.07 koupelna "</t>
  </si>
  <si>
    <t>1,26 "02.08 wc "</t>
  </si>
  <si>
    <t>1,42 "02.09 wc "</t>
  </si>
  <si>
    <t>2,54 "02.10 wc "</t>
  </si>
  <si>
    <t>3,53 "02.11 předsíň "</t>
  </si>
  <si>
    <t>3,46 "02.12 pisoáry "</t>
  </si>
  <si>
    <t>2,58 "02.13 wc "</t>
  </si>
  <si>
    <t>776</t>
  </si>
  <si>
    <t>Podlahy povlakové</t>
  </si>
  <si>
    <t>44</t>
  </si>
  <si>
    <t>776201811</t>
  </si>
  <si>
    <t>Demontáž lepených povlakových podlah bez podložky ručně</t>
  </si>
  <si>
    <t>631371852</t>
  </si>
  <si>
    <t>11,4 "01.01 BMI"</t>
  </si>
  <si>
    <t>14,97 "01.02 BMI+IT"</t>
  </si>
  <si>
    <t>16,5 "01.03 Rack"</t>
  </si>
  <si>
    <t>9,24 "01.04 Rozvodna NN"</t>
  </si>
  <si>
    <t>2,64 "01.05 Chodba"</t>
  </si>
  <si>
    <t>15,95 "01.06 Výměník"</t>
  </si>
  <si>
    <t>12,97 "01.10 Technická místnost"</t>
  </si>
  <si>
    <t>42,64 "01.11 Chodba"</t>
  </si>
  <si>
    <t>24,18 "01.12 Plánovač RPO"</t>
  </si>
  <si>
    <t>91,28 "01.13 Chodba"</t>
  </si>
  <si>
    <t>17,31 "01.14 Schodiště"</t>
  </si>
  <si>
    <t>7,18 "01.15 Sklad"</t>
  </si>
  <si>
    <t>4,66 "01.17 Šatna"</t>
  </si>
  <si>
    <t>23,42 "01.19 Archiv onkologie"</t>
  </si>
  <si>
    <t>3,77 "01.23 Sklad"</t>
  </si>
  <si>
    <t>1,46 "01.24 Předsíň"</t>
  </si>
  <si>
    <t>2,32 "01.26 Předsíň"</t>
  </si>
  <si>
    <t>4,18 "01.27 Předsíň"</t>
  </si>
  <si>
    <t>8,36 "01.28 Archiv onkologie"</t>
  </si>
  <si>
    <t>12,18 "01.29 Šatna RTG"</t>
  </si>
  <si>
    <t>25,44 "01.30 Šatna sestry"</t>
  </si>
  <si>
    <t>27,6 "01.31 Šatna personal"</t>
  </si>
  <si>
    <t>26,63 "01.32 Sklad onkologie"</t>
  </si>
  <si>
    <t>16,06 "01.33 Sklad MBI"</t>
  </si>
  <si>
    <t>7,96 "01.34 Předsíň"</t>
  </si>
  <si>
    <t>46,15 "01.35 Chodba"</t>
  </si>
  <si>
    <t>30,14 "01.36 Šatny pacient"</t>
  </si>
  <si>
    <t>13,04 "01.37 Sklad"</t>
  </si>
  <si>
    <t>9,24 "01.38 Sklad"</t>
  </si>
  <si>
    <t>5,88 "01.39 Schodiště"</t>
  </si>
  <si>
    <t>14,65 "01.41 Chodba"</t>
  </si>
  <si>
    <t>19,8 "01.01 pokoj"</t>
  </si>
  <si>
    <t>8,33 "01.04 vyšetřovna"</t>
  </si>
  <si>
    <t>17,68 "01.05 pokoj"</t>
  </si>
  <si>
    <t>24,89 "01.06 chodba"</t>
  </si>
  <si>
    <t>25,27 "01.15 schodiště"</t>
  </si>
  <si>
    <t>4,3 "01.16 zádveří"</t>
  </si>
  <si>
    <t>3,7 "01.17 sklad"</t>
  </si>
  <si>
    <t>3,4 "01.18 sklad"</t>
  </si>
  <si>
    <t>7,88 "01.19 zádveří"</t>
  </si>
  <si>
    <t>15,31 "01.21 sesterna"</t>
  </si>
  <si>
    <t>33,31 "01.22 jídelna"</t>
  </si>
  <si>
    <t>14,29 "01.23 denní mísntost sestry"</t>
  </si>
  <si>
    <t>5,89 "01.24 výtah"</t>
  </si>
  <si>
    <t>4,09 "01.25 zádveří"</t>
  </si>
  <si>
    <t>11,3 "01.26 sklad"</t>
  </si>
  <si>
    <t>4,3 "01.27 zádveří"</t>
  </si>
  <si>
    <t>25,27 "01.28 schodiště"</t>
  </si>
  <si>
    <t>17,68 "01.34 pokoj"</t>
  </si>
  <si>
    <t>9,02 "01.35 sklad"</t>
  </si>
  <si>
    <t>17,87 "01.36 primář"</t>
  </si>
  <si>
    <t>31,18 "01.37 chodba"</t>
  </si>
  <si>
    <t>25,22 "01.38 vrchní sestra"</t>
  </si>
  <si>
    <t>16,61 "01.39 pokoj"</t>
  </si>
  <si>
    <t>23,32 "01.40 pokoj lékaři"</t>
  </si>
  <si>
    <t>13,38 "01.42 pokoj"</t>
  </si>
  <si>
    <t>15,4 "01.43 pokoj"</t>
  </si>
  <si>
    <t>31,07 "01.44 chodba"</t>
  </si>
  <si>
    <t>20,57 "01.45 pokoj"</t>
  </si>
  <si>
    <t>19,06 "01.46 pokoj"</t>
  </si>
  <si>
    <t>33,04 "01.47 chodba"</t>
  </si>
  <si>
    <t>26,16 "01.48 sesterna"</t>
  </si>
  <si>
    <t>24,5 "01.49 pokoj"</t>
  </si>
  <si>
    <t>15,13 "01.50 pokoj"</t>
  </si>
  <si>
    <t>25,42 "01.51 chodba"</t>
  </si>
  <si>
    <t>16,41 "01.54 pokoj"</t>
  </si>
  <si>
    <t>13,13 "01.55 pokoj"</t>
  </si>
  <si>
    <t>13,28 "01.56 pokoj"</t>
  </si>
  <si>
    <t>12,98 "01.57 pokoj"</t>
  </si>
  <si>
    <t>21,21 "01.60 pokoj"</t>
  </si>
  <si>
    <t>18,96 "02.01 sesterna"</t>
  </si>
  <si>
    <t>11,71 "02.02 ředění cytostatik"</t>
  </si>
  <si>
    <t>30,86 "02.03 stacionář"</t>
  </si>
  <si>
    <t>11,44 "02.04 lékař"</t>
  </si>
  <si>
    <t>30,02 "02.05 předsíň"</t>
  </si>
  <si>
    <t>2,14 "02.06 sklad"</t>
  </si>
  <si>
    <t>25,26 "02.14 schodištrě"</t>
  </si>
  <si>
    <t>39,65 "02.16 chodba"</t>
  </si>
  <si>
    <t>15,91 "02.56 lékař RTO"</t>
  </si>
  <si>
    <t>13,38 "02.57 sestry"</t>
  </si>
  <si>
    <t>13,13 "02.58 sestry"</t>
  </si>
  <si>
    <t>13,38 "02.59 lékař - chemoterapie"</t>
  </si>
  <si>
    <t>45</t>
  </si>
  <si>
    <t>776410811</t>
  </si>
  <si>
    <t>Odstranění soklíků a lišt pryžových nebo plastových</t>
  </si>
  <si>
    <t>1745993704</t>
  </si>
  <si>
    <t>13,9 "01.01 BMI"</t>
  </si>
  <si>
    <t>16,6 "01.02 BMI+IT"</t>
  </si>
  <si>
    <t>16 "01.03 Rack"</t>
  </si>
  <si>
    <t>12,8 "01.04 Rozvodna NN"</t>
  </si>
  <si>
    <t>6,8 "01.05 Chodba"</t>
  </si>
  <si>
    <t>16,8 "01.06 Výměník"</t>
  </si>
  <si>
    <t>15,9 "01.10 Technická místnost"</t>
  </si>
  <si>
    <t>27,2 "01.11 Chodba"</t>
  </si>
  <si>
    <t>21,06 "01.12 Plánovač RPO"</t>
  </si>
  <si>
    <t>76,89 "01.13 Chodba"</t>
  </si>
  <si>
    <t>22,7 "01.14 Schodiště"</t>
  </si>
  <si>
    <t>14,4 "01.15 Sklad"</t>
  </si>
  <si>
    <t>6,8 "01.17 Šatna"</t>
  </si>
  <si>
    <t>19,6 "01.19 Archiv onkologie"</t>
  </si>
  <si>
    <t>7,8 "01.23 Sklad"</t>
  </si>
  <si>
    <t>4,84 "01.24 Předsíň"</t>
  </si>
  <si>
    <t>6,2675 "01.26 Předsíň"</t>
  </si>
  <si>
    <t>8,2 "01.27 Předsíň"</t>
  </si>
  <si>
    <t>12 "01.28 Archiv onkologie"</t>
  </si>
  <si>
    <t>15,8 "01.29 Šatna RTG"</t>
  </si>
  <si>
    <t>20,2 "01.30 Šatna sestry"</t>
  </si>
  <si>
    <t>21,1 "01.31 Šatna personal"</t>
  </si>
  <si>
    <t>25,4 "01.32 Sklad onkologie"</t>
  </si>
  <si>
    <t>16,84 "01.33 Sklad MBI"</t>
  </si>
  <si>
    <t>11,6 "01.34 Předsíň"</t>
  </si>
  <si>
    <t>50,8 "01.35 Chodba"</t>
  </si>
  <si>
    <t>21,96 "01.36 Šatny pacient"</t>
  </si>
  <si>
    <t>14,5 "01.37 Sklad"</t>
  </si>
  <si>
    <t>13,5 "01.38 Sklad"</t>
  </si>
  <si>
    <t>17,9 "01.39 Schodiště"</t>
  </si>
  <si>
    <t>21,8 "01.41 Chodba"</t>
  </si>
  <si>
    <t>19,7 "01.01 pokoj"</t>
  </si>
  <si>
    <t>11,94 "01.04 vyšetřovna"</t>
  </si>
  <si>
    <t>17,56 "01.05 pokoj"</t>
  </si>
  <si>
    <t>33,34 "01.06 chodba"</t>
  </si>
  <si>
    <t>37,315 "01.15 schodiště"</t>
  </si>
  <si>
    <t>8,3 "01.16 zádveří"</t>
  </si>
  <si>
    <t>7,7 "01.17 sklad"</t>
  </si>
  <si>
    <t>7,4 "01.18 sklad"</t>
  </si>
  <si>
    <t>11,9 "01.19 zádveří"</t>
  </si>
  <si>
    <t>16,6 "01.21 sesterna"</t>
  </si>
  <si>
    <t>22,14 "01.22 jídelna"</t>
  </si>
  <si>
    <t>14,6 "01.23 denní mísntost sestry"</t>
  </si>
  <si>
    <t>10 "01.24 výtah"</t>
  </si>
  <si>
    <t>8,5 "01.25 zádveří"</t>
  </si>
  <si>
    <t>15,3 "01.26 sklad"</t>
  </si>
  <si>
    <t>8,9 "01.27 zádveří"</t>
  </si>
  <si>
    <t>22,5 "01.28 schodiště"</t>
  </si>
  <si>
    <t>18,3 "01.34 pokoj"</t>
  </si>
  <si>
    <t>12,6 "01.35 sklad"</t>
  </si>
  <si>
    <t>17,9 "01.36 primář"</t>
  </si>
  <si>
    <t>34,33 "01.37 chodba"</t>
  </si>
  <si>
    <t>26,2 "01.38 vrchní sestra"</t>
  </si>
  <si>
    <t>17,4 "01.39 pokoj"</t>
  </si>
  <si>
    <t>20,8 "01.40 pokoj lékaři"</t>
  </si>
  <si>
    <t>16,9 "01.42 pokoj"</t>
  </si>
  <si>
    <t>16,9 "01.43 pokoj"</t>
  </si>
  <si>
    <t>28,92 "01.44 chodba"</t>
  </si>
  <si>
    <t>18,9 "01.45 pokoj"</t>
  </si>
  <si>
    <t>18,4 "01.46 pokoj"</t>
  </si>
  <si>
    <t>34,8 "01.47 chodba"</t>
  </si>
  <si>
    <t>22,8 "01.48 sesterna"</t>
  </si>
  <si>
    <t>20,2 "01.49 pokoj"</t>
  </si>
  <si>
    <t>17,1 "01.50 pokoj"</t>
  </si>
  <si>
    <t>26,62 "01.51 chodba"</t>
  </si>
  <si>
    <t>16,6 "01.54 pokoj"</t>
  </si>
  <si>
    <t>15,3 "01.55 pokoj"</t>
  </si>
  <si>
    <t>15,36 "01.56 pokoj"</t>
  </si>
  <si>
    <t>15,24 "01.57 pokoj"</t>
  </si>
  <si>
    <t>21,3 "01.60 pokoj"</t>
  </si>
  <si>
    <t>19,1 "02.01 sesterna"</t>
  </si>
  <si>
    <t>14,32 "02.02 ředění cytostatik"</t>
  </si>
  <si>
    <t>24,78 "02.03 stacionář"</t>
  </si>
  <si>
    <t>13,6 "02.04 lékař"</t>
  </si>
  <si>
    <t>26,7 "02.05 předsíň"</t>
  </si>
  <si>
    <t>6,1 "02.06 sklad"</t>
  </si>
  <si>
    <t>22,5 "02.14 schodištrě"</t>
  </si>
  <si>
    <t>33,3 "02.16 chodba"</t>
  </si>
  <si>
    <t>16,4 "02.56 lékař RTO"</t>
  </si>
  <si>
    <t>15,4 "02.57 sestry"</t>
  </si>
  <si>
    <t>15,3 "02.58 sestry"</t>
  </si>
  <si>
    <t>15,4 "02.59 lékař - chemoterapie"</t>
  </si>
  <si>
    <t>781</t>
  </si>
  <si>
    <t>Dokončovací práce - obklady</t>
  </si>
  <si>
    <t>46</t>
  </si>
  <si>
    <t>781473810</t>
  </si>
  <si>
    <t>Demontáž obkladů z obkladaček keramických lepených</t>
  </si>
  <si>
    <t>186070640</t>
  </si>
  <si>
    <t>-0,80*1,97 "dveře"</t>
  </si>
  <si>
    <t>-0,70*2,05 "dveře"</t>
  </si>
  <si>
    <t>-0,60*0,60 "okno"</t>
  </si>
  <si>
    <t>-0,90*1,97 "dveře"</t>
  </si>
  <si>
    <t>-1,10*1,97 "dveře"</t>
  </si>
  <si>
    <t>-1,45*1,97 "dveře"</t>
  </si>
  <si>
    <t>-0,60*1,97 "dveře"</t>
  </si>
  <si>
    <t>-1,60*2,20 "okno"</t>
  </si>
  <si>
    <t>-0,70*1,97 "dveře"</t>
  </si>
  <si>
    <t>-0,60*1,70 "okno"</t>
  </si>
  <si>
    <t>-1,20*1,70 "okno"</t>
  </si>
  <si>
    <t>-0,80*2,1 "dveře"</t>
  </si>
  <si>
    <t>-0,65*2,10 "dveře"</t>
  </si>
  <si>
    <t>-0,65*1,90 "dveře"</t>
  </si>
  <si>
    <t>-0,90*2,00 "dveře"</t>
  </si>
  <si>
    <t>I.1.1b - Nové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</si>
  <si>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</si>
  <si>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</si>
  <si>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</si>
  <si>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</si>
  <si>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766 - Konstrukce truhlářské - zárubně pro dodatečnou montáž s finální povrchovou úpravou</t>
  </si>
  <si>
    <t xml:space="preserve">    767 - Konstrukce zámečnické</t>
  </si>
  <si>
    <t xml:space="preserve">    771 - Podlahy z dlaždic - vč. veškerých detailů a prostupů</t>
  </si>
  <si>
    <t xml:space="preserve">    781 - Dokončovací práce - obklady vč. veškerých detailů a prostupů</t>
  </si>
  <si>
    <t xml:space="preserve">    784 - Dokončovací práce - malby a tapety</t>
  </si>
  <si>
    <t>OST - Ostatní</t>
  </si>
  <si>
    <t>Zakládání</t>
  </si>
  <si>
    <t>271532213</t>
  </si>
  <si>
    <t>Podsyp pod základové konstrukce se zhutněním z hrubého kameniva frakce 8 až 16 mm</t>
  </si>
  <si>
    <t>584609984</t>
  </si>
  <si>
    <t>186*0,4*0,1</t>
  </si>
  <si>
    <t>273321411</t>
  </si>
  <si>
    <t>Základové desky ze ŽB bez zvýšených nároků na prostředí tř. C 20/25</t>
  </si>
  <si>
    <t>-919941959</t>
  </si>
  <si>
    <t>186*0,4*0,2</t>
  </si>
  <si>
    <t>273361821</t>
  </si>
  <si>
    <t>Výztuž základových desek betonářskou ocelí 10 505 (R)</t>
  </si>
  <si>
    <t>644525013</t>
  </si>
  <si>
    <t>0,424*0,2</t>
  </si>
  <si>
    <t>273362021</t>
  </si>
  <si>
    <t>Výztuž základových desek svařovanými sítěmi Kari</t>
  </si>
  <si>
    <t>-335881202</t>
  </si>
  <si>
    <t>227*2/1000/1,07</t>
  </si>
  <si>
    <t>Svislé a kompletní konstrukce</t>
  </si>
  <si>
    <t>311231115</t>
  </si>
  <si>
    <t>Zdivo nosné z cihel dl 290 mm P7 až 15 na SMS 5 MPa</t>
  </si>
  <si>
    <t>571982086</t>
  </si>
  <si>
    <t>(1,3+0,4+1,1)*0,75*2,96</t>
  </si>
  <si>
    <t>(1,3+2,5)*0,75*3,6</t>
  </si>
  <si>
    <t>202</t>
  </si>
  <si>
    <t>311236301</t>
  </si>
  <si>
    <t>Zdivo jednovrstvé zvukově izolační na tenkovrstvou maltu z cihel děrovaných broušených do P15 tl 190 mm (NZ 19 akustická)</t>
  </si>
  <si>
    <t>1613082574</t>
  </si>
  <si>
    <t>(0,7*5*3+0,85*2*5*2+0,19*(1,5*4+3,1)*1+5,8*2,5*1,6*0,1*0,9)</t>
  </si>
  <si>
    <t>2,7*1*2+3,26*1*1+1,6*1*1</t>
  </si>
  <si>
    <t>203</t>
  </si>
  <si>
    <t>317142412</t>
  </si>
  <si>
    <t>Překlad nenosný pórobetonový š 75 mm v do 250 mm na tenkovrstvou maltu dl přes 1000 do 1250 mm</t>
  </si>
  <si>
    <t>-1627715683</t>
  </si>
  <si>
    <t>5+10+3</t>
  </si>
  <si>
    <t>7+2+8</t>
  </si>
  <si>
    <t>204</t>
  </si>
  <si>
    <t>317142432</t>
  </si>
  <si>
    <t>Překlad nenosný pórobetonový š 125 mm v do 250 mm na tenkovrstvou maltu dl přes 1000 do 1250 mm</t>
  </si>
  <si>
    <t>1556099420</t>
  </si>
  <si>
    <t>317234410</t>
  </si>
  <si>
    <t>Vyzdívka mezi nosníky z cihel pálených na MC</t>
  </si>
  <si>
    <t>1162509676</t>
  </si>
  <si>
    <t>(1,8+1,3)*0,7*0,12</t>
  </si>
  <si>
    <t>(1,6+2)*0,7*0,14</t>
  </si>
  <si>
    <t>(1,2+1,2)*0,7*0,16</t>
  </si>
  <si>
    <t>3,2*0,7*0,2</t>
  </si>
  <si>
    <t>317941121</t>
  </si>
  <si>
    <t>Osazování ocelových válcovaných nosníků na zdivu I, IE, U, UE nebo L do č. 12 nebo výšky do 120 mm</t>
  </si>
  <si>
    <t>220102138</t>
  </si>
  <si>
    <t>(1,8*3+1,3*3)*11,1/1000</t>
  </si>
  <si>
    <t>M</t>
  </si>
  <si>
    <t>13010714</t>
  </si>
  <si>
    <t>ocel profilová jakost S235JR (11 375) průřez I (IPN) 120</t>
  </si>
  <si>
    <t>431874412</t>
  </si>
  <si>
    <t>(1,8*3+1,3*3)*11,1/1000*1,07</t>
  </si>
  <si>
    <t>317941123</t>
  </si>
  <si>
    <t>Osazování ocelových válcovaných nosníků na zdivu I, IE, U, UE nebo L přes č. 14 do č. 22 nebo výšky do 220 mm</t>
  </si>
  <si>
    <t>-220974977</t>
  </si>
  <si>
    <t>(1,6*3+2*3)*14,4/1000</t>
  </si>
  <si>
    <t>(1,2*6)*17,9/1000</t>
  </si>
  <si>
    <t>(3,2*5)*26,3/1000</t>
  </si>
  <si>
    <t>13010716</t>
  </si>
  <si>
    <t>ocel profilová jakost S235JR (11 375) průřez I (IPN) 140</t>
  </si>
  <si>
    <t>1519157864</t>
  </si>
  <si>
    <t>(1,6*3+2*3)*14,4/1000*1,07</t>
  </si>
  <si>
    <t>13010718</t>
  </si>
  <si>
    <t>ocel profilová jakost S235JR (11 375) průřez I (IPN) 160</t>
  </si>
  <si>
    <t>1637427367</t>
  </si>
  <si>
    <t>(1,2*6)*17,9/1000/1,07</t>
  </si>
  <si>
    <t>13010722</t>
  </si>
  <si>
    <t>ocel profilová jakost S235JR (11 375) průřez I (IPN) 200</t>
  </si>
  <si>
    <t>70416788</t>
  </si>
  <si>
    <t>(3,2*5)*26,3/1000*1,07</t>
  </si>
  <si>
    <t>206</t>
  </si>
  <si>
    <t>342244221</t>
  </si>
  <si>
    <t>Příčka z cihel broušených na tenkovrstvou maltu tloušťky 140 mm (NZ 14)</t>
  </si>
  <si>
    <t>796161314</t>
  </si>
  <si>
    <t>(3,65+2,85)*2,5</t>
  </si>
  <si>
    <t>-0,8*2*2</t>
  </si>
  <si>
    <t>(5,65+1,26+1,7+3,13*2+1,9+1,1+1,6+3,5+2,2+1,85)*3,2</t>
  </si>
  <si>
    <t>-1,1*2*1</t>
  </si>
  <si>
    <t>-0,7*2*1</t>
  </si>
  <si>
    <t>(2,6+3,03+2,4+2+1+1,5+1+6,6+1)</t>
  </si>
  <si>
    <t>-0,8*2*1</t>
  </si>
  <si>
    <t>-0,7*2*2</t>
  </si>
  <si>
    <t>207</t>
  </si>
  <si>
    <t>342244300</t>
  </si>
  <si>
    <t>Příčka zvukově izolační z cihel děrovaných na maltu M10 tloušťky 100 mm (NZ 10 akustická)</t>
  </si>
  <si>
    <t>1425284934</t>
  </si>
  <si>
    <t>(1,3*3+2,25+1,6+1,7+1,1+1+1,3+2,7+3,1+1,75+1,5+5,8+1+3+4,8+1,93*2+2,7+1+2,7+1,93*2+1+1+1+0,75+1,75+1+1,2)*2,5</t>
  </si>
  <si>
    <t>-0,7*2*5</t>
  </si>
  <si>
    <t>-0,8*2*10</t>
  </si>
  <si>
    <t>-0,9*2*3</t>
  </si>
  <si>
    <t>-1,45*1,97*1</t>
  </si>
  <si>
    <t>(1,7+1,9+2,4+0,6+1,25+0,7+5,05*2+2+1,25+1,5+2,1+3,1+0,9*2+0,75+0,9+2,2+3,6+1,65+3+1,3*2+2,1+2,1+4,3+2,15+2,135*2+1,2+4,55)*3,2</t>
  </si>
  <si>
    <t>-0,8*2*7</t>
  </si>
  <si>
    <t>-0,9*2*2</t>
  </si>
  <si>
    <t>-0,7*2*8</t>
  </si>
  <si>
    <t>-1,5*1,85*2</t>
  </si>
  <si>
    <t>(3,05+1,2+0,35+1,22+1+1+1,5*2+1+1,72*2+2+3+5)*3,2+1,45*1,85</t>
  </si>
  <si>
    <t>-0,7*2*4</t>
  </si>
  <si>
    <t>208</t>
  </si>
  <si>
    <t>342244301</t>
  </si>
  <si>
    <t>Příčka zvukově izolační z cihel děrovaných na maltu M10 tloušťky 115 mm (NZ 11,5 akustická)</t>
  </si>
  <si>
    <t>-412152598</t>
  </si>
  <si>
    <t>(1,98+1,115+0,76+1,2+2,6+0,3+1,7+2,6+2,35+3,05+4,1+4,05+1,6+7,1+1,9+3+1,2+1,2+1,3+2+6,1+6,1)*3,2</t>
  </si>
  <si>
    <t>-1,1*2*4</t>
  </si>
  <si>
    <t>-0,9*2*1</t>
  </si>
  <si>
    <t>-0,8*2*3</t>
  </si>
  <si>
    <t>(5,05+2,4+3,84+0,9+3,05)*3,2</t>
  </si>
  <si>
    <t>-0,6*1</t>
  </si>
  <si>
    <t>342291111</t>
  </si>
  <si>
    <t>Ukotvení příček montážní polyuretanovou pěnou tl příčky do 100 mm</t>
  </si>
  <si>
    <t>-499100155</t>
  </si>
  <si>
    <t>(2,95+5,8+5,8+4,15+1,6+5,8+1,5+1,3+3,8+4,5+4,8+3+2,2+4)</t>
  </si>
  <si>
    <t>(3,05+1,8+1,8+2,25+2+1,3+6,5+0,5+2+3,1+2,6+5,055+5,05+1,7+2+2+6,05+2,65+3,05+0,95+2,3+2,3+3,95+1,1+2,1+6,5+6,05+1,65+5,05+3,05+5,6+1,3+6+2,5)</t>
  </si>
  <si>
    <t>(3,8+3,8+0,65+3,6+0,7+1,4+1,6+2,3+1,6)</t>
  </si>
  <si>
    <t>(2,6+2,8+4+1,5+4,05+1,5+3,35+1,4+1,75+1,75+2,35+4+2,3+3,8+0,3+1+10,3)</t>
  </si>
  <si>
    <t>342291112</t>
  </si>
  <si>
    <t>Ukotvení příček montážní polyuretanovou pěnou tl příčky přes 100 mm</t>
  </si>
  <si>
    <t>-1014412844</t>
  </si>
  <si>
    <t>(2,45+2,7)</t>
  </si>
  <si>
    <t>342291121</t>
  </si>
  <si>
    <t>Ukotvení příček k cihelným konstrukcím plochými kotvami</t>
  </si>
  <si>
    <t>764159734</t>
  </si>
  <si>
    <t>2,96*25</t>
  </si>
  <si>
    <t>3,6*55</t>
  </si>
  <si>
    <t>3,6*25</t>
  </si>
  <si>
    <t>346244381</t>
  </si>
  <si>
    <t>Plentování jednostranné v do 200 mm válcovaných nosníků cihlami</t>
  </si>
  <si>
    <t>910462635</t>
  </si>
  <si>
    <t>(1,8+1,3+1,2+1,2+1,6+2+3,2)*2*0,2</t>
  </si>
  <si>
    <t>Úpravy povrchů, podlahy a osazování výplní</t>
  </si>
  <si>
    <t>612131151</t>
  </si>
  <si>
    <t>Sanační postřik vnitřních stěn nanášený celoplošně ručně</t>
  </si>
  <si>
    <t>-9082935</t>
  </si>
  <si>
    <t>41,144 "01.01 BMI + IT"</t>
  </si>
  <si>
    <t>52,392 "01.02 BMI + IT"</t>
  </si>
  <si>
    <t>50,32 "01.03 server"</t>
  </si>
  <si>
    <t>37,888 "01.04 rozvodovna"</t>
  </si>
  <si>
    <t>49,728 "01.05 výměník"</t>
  </si>
  <si>
    <t>20,128 "01.06 chodba"</t>
  </si>
  <si>
    <t>44,4 "01.07 wc"</t>
  </si>
  <si>
    <t>54,168 "01.08 sklad/technika"</t>
  </si>
  <si>
    <t>110,408 "01.09 chodba"</t>
  </si>
  <si>
    <t>19,832 "01.10 úklid"</t>
  </si>
  <si>
    <t>44,4 "01.11 plánovač"</t>
  </si>
  <si>
    <t>60,9168 "01.12 chodba"</t>
  </si>
  <si>
    <t>64,084 "01.13 chodba"</t>
  </si>
  <si>
    <t>66,008 "01.14 schodiště"</t>
  </si>
  <si>
    <t>46,176 "01.15 prostor 1"</t>
  </si>
  <si>
    <t>48,81632 "01.16 sklad CT"</t>
  </si>
  <si>
    <t>23,78064 "01.17 předsíň"</t>
  </si>
  <si>
    <t>23,07616 "01.18 kabinka"</t>
  </si>
  <si>
    <t>71,632 "01.19 CT - simulátor"</t>
  </si>
  <si>
    <t>51,8 "01.20 ovladovna"</t>
  </si>
  <si>
    <t>63,7584 "01.21 strojovna vzduchotech. 2"</t>
  </si>
  <si>
    <t>120,768 "01.22 šatna - sestry 1"</t>
  </si>
  <si>
    <t>120,768 "01.23 šatna - sestry 2"</t>
  </si>
  <si>
    <t>75,184 "01.24 strojovna vzduchotech. 1"</t>
  </si>
  <si>
    <t>120,768 "01.25 chodba"</t>
  </si>
  <si>
    <t>65,0016 "01.26 prostor 5/sklad/údržba"</t>
  </si>
  <si>
    <t>103,896 "01.27 šatna ostatní personál"</t>
  </si>
  <si>
    <t>50,024 "01.28 schodiště"</t>
  </si>
  <si>
    <t>50,616 "01.29 prostor 3"</t>
  </si>
  <si>
    <t>59,24144 "01.30 prostor 2"</t>
  </si>
  <si>
    <t>36,408 "1 sklad"</t>
  </si>
  <si>
    <t>27,528 "1 vytah"</t>
  </si>
  <si>
    <t>49,8464 "1 mistnost"</t>
  </si>
  <si>
    <t>-1,40*1,00 "okno"</t>
  </si>
  <si>
    <t>-1,40*0,60 "okno"</t>
  </si>
  <si>
    <t>-0,60*0,90 "okno"</t>
  </si>
  <si>
    <t>-1,20*0,90 "okno"</t>
  </si>
  <si>
    <t>-1,80*1,97 "dveře"</t>
  </si>
  <si>
    <t>-1,54*1,97 "dveře"</t>
  </si>
  <si>
    <t>-1,80*2,10 "dveře"</t>
  </si>
  <si>
    <t>-1,25*2,10 "dveře"</t>
  </si>
  <si>
    <t>-0,80*2,00 "dveře"</t>
  </si>
  <si>
    <t>-1,00*1,25 "dveře"</t>
  </si>
  <si>
    <t>-1,60*0,85 "okno"</t>
  </si>
  <si>
    <t>-3,00*1,00 "okno"</t>
  </si>
  <si>
    <t>-1,30*2,10 "dveře"</t>
  </si>
  <si>
    <t>-0,80*2,10 "dveře"</t>
  </si>
  <si>
    <t>-0,65*1,00 "okno"</t>
  </si>
  <si>
    <t>-1,30*1,97 "dveře"</t>
  </si>
  <si>
    <t>612131301</t>
  </si>
  <si>
    <t>Cementový postřik vnitřních stěn nanášený celoplošně strojně</t>
  </si>
  <si>
    <t>-643978096</t>
  </si>
  <si>
    <t>90,7236 "01.01 pokoj 3 2l"</t>
  </si>
  <si>
    <t>37,44 "a "</t>
  </si>
  <si>
    <t>51,768 "01.02 pokoj 2 1l"</t>
  </si>
  <si>
    <t>26,856 "a "</t>
  </si>
  <si>
    <t>47,304 "01.03 chodba"</t>
  </si>
  <si>
    <t>63,216 "01.04 pokoj 1 2l"</t>
  </si>
  <si>
    <t>45,36 "a "</t>
  </si>
  <si>
    <t>70,92 "01.05 pokoj 4 2l"</t>
  </si>
  <si>
    <t>27,504 "a "</t>
  </si>
  <si>
    <t>58,32 "01.06 pokoj 5 2l"</t>
  </si>
  <si>
    <t>30,0744 "a "</t>
  </si>
  <si>
    <t>58,32 "01.07 pokoj 6 2l"</t>
  </si>
  <si>
    <t>30,0456 "a "</t>
  </si>
  <si>
    <t>59,76 "01.08 pokoj 7 2l"</t>
  </si>
  <si>
    <t>28,08 "a "</t>
  </si>
  <si>
    <t>75,24 "01.09 pokoj 8 2l"</t>
  </si>
  <si>
    <t>29,88 "a "</t>
  </si>
  <si>
    <t>41,04 "01.10 denní místnost sestry"</t>
  </si>
  <si>
    <t>28,8 "01.11 cytostat. - sklad"</t>
  </si>
  <si>
    <t>50,2416 "01.12 sestry - přípravna"</t>
  </si>
  <si>
    <t>49,5 "01.13 sesterna"</t>
  </si>
  <si>
    <t>65,1384 "01.14 pokoj 9 2l"</t>
  </si>
  <si>
    <t>32,8608 "a "</t>
  </si>
  <si>
    <t>65,8584 "01.15 pokoj 10 2l"</t>
  </si>
  <si>
    <t>33,7752 "a "</t>
  </si>
  <si>
    <t>52,5816 "01.16 vyšetřovna"</t>
  </si>
  <si>
    <t>55,44 "01.17 odběry"</t>
  </si>
  <si>
    <t>75,6 "01.18 pokoj lékaři"</t>
  </si>
  <si>
    <t>27,936 "a "</t>
  </si>
  <si>
    <t>70,56 "01.19 vrchní sestra + sekr."</t>
  </si>
  <si>
    <t>79,92 "01.20 primář"</t>
  </si>
  <si>
    <t>24,84 "a "</t>
  </si>
  <si>
    <t>61,2 "01.21 místnost 1"</t>
  </si>
  <si>
    <t>62,64 "01.22 sklad/archiv"</t>
  </si>
  <si>
    <t>43,56 "01.23 chodba"</t>
  </si>
  <si>
    <t>67,68 "01.24 wc personal ženy"</t>
  </si>
  <si>
    <t>50,148 "01.25 wc personal muži"</t>
  </si>
  <si>
    <t>61,92 "01.26 chodba"</t>
  </si>
  <si>
    <t>54,3456 "01.27 sklad/archiv"</t>
  </si>
  <si>
    <t>38,52 "01.28 wc ambulance"</t>
  </si>
  <si>
    <t>134,424 "01.29 čekárna ambulance"</t>
  </si>
  <si>
    <t>81 "01.30 schodiště"</t>
  </si>
  <si>
    <t>29,88 "01.31 zádveří"</t>
  </si>
  <si>
    <t>55,08 "01.32 sklad"</t>
  </si>
  <si>
    <t>27 "01.33 zádveří"</t>
  </si>
  <si>
    <t>36 "01.34 výtah"</t>
  </si>
  <si>
    <t>68,76 "01.35 prádelna"</t>
  </si>
  <si>
    <t>76,14 "01.36 spol. místnost, jídelna"</t>
  </si>
  <si>
    <t>102,24 "01.37 chodba"</t>
  </si>
  <si>
    <t>59,76 "01.38 kuchyňka - přípravna"</t>
  </si>
  <si>
    <t>34,2 "01.39 výtah"</t>
  </si>
  <si>
    <t>42,48 "01.40 zádveří"</t>
  </si>
  <si>
    <t>26,64 "01.41 sklad"</t>
  </si>
  <si>
    <t>27,72 "01.42 sklad"</t>
  </si>
  <si>
    <t>32,4 "01.43 zádveří"</t>
  </si>
  <si>
    <t>81 "01.44 schodiště"</t>
  </si>
  <si>
    <t>46,5336 "01.45 chodba"</t>
  </si>
  <si>
    <t>74,16 "01.46 chodba"</t>
  </si>
  <si>
    <t>47,52 "01.47 mytí s asistencí"</t>
  </si>
  <si>
    <t>56,16 "01.48 čistička"</t>
  </si>
  <si>
    <t>102,24 "01.49 chodba"</t>
  </si>
  <si>
    <t>108 "02.01 infuzní stacionář"</t>
  </si>
  <si>
    <t>46,368 "02.02 ředění, příprava"</t>
  </si>
  <si>
    <t>50,76 "02.03 skladové prostory"</t>
  </si>
  <si>
    <t>61,92 "02.04 wc m - personál"</t>
  </si>
  <si>
    <t>35,2872 "02.05 wc m - pacienti"</t>
  </si>
  <si>
    <t>27 "02.06 chodba"</t>
  </si>
  <si>
    <t>38,88 "02.07 wc ž - personál"</t>
  </si>
  <si>
    <t>19,44 "02.08 úklid"</t>
  </si>
  <si>
    <t>31,9968 "02.09 wc ž - pacienti"</t>
  </si>
  <si>
    <t>27,36 "02.10 předsíň"</t>
  </si>
  <si>
    <t>96,84 "02.11 chodba/čekárna"</t>
  </si>
  <si>
    <t>81 "02.12 schodiště"</t>
  </si>
  <si>
    <t>34,2 "02.13 výtah"</t>
  </si>
  <si>
    <t>55,8 "02.14 chodba"</t>
  </si>
  <si>
    <t>59,04 "02.15 lékař"</t>
  </si>
  <si>
    <t>55,44 "02.16 sestra"</t>
  </si>
  <si>
    <t>90,72 "02.17 čekárna"</t>
  </si>
  <si>
    <t>71,64 "02.18 chodba"</t>
  </si>
  <si>
    <t>56,304 "02.19 lékař"</t>
  </si>
  <si>
    <t>53,9928 "02.20 sesterna"</t>
  </si>
  <si>
    <t>41,4 "02.21 denní místnost"</t>
  </si>
  <si>
    <t>-1449,33</t>
  </si>
  <si>
    <t>odpočet SDK</t>
  </si>
  <si>
    <t>-2,20*2,20 "okno"</t>
  </si>
  <si>
    <t>-0,70*2,10 "dveře"</t>
  </si>
  <si>
    <t>-3,00*2,20 "okno"</t>
  </si>
  <si>
    <t>-1,00*2,10 "dveře"</t>
  </si>
  <si>
    <t>-1,10*2,10 "dveře"</t>
  </si>
  <si>
    <t>-1,45*2,10 "dveře"</t>
  </si>
  <si>
    <t>-1,50*1,85 "okno"</t>
  </si>
  <si>
    <t>-3,70*3,60 "okno"</t>
  </si>
  <si>
    <t>-2,00*2,10 "dveře"</t>
  </si>
  <si>
    <t>-3,75*3,60 "okno"</t>
  </si>
  <si>
    <t>-1,85*2,55 "dveře"</t>
  </si>
  <si>
    <t>-2,60*3,60 "okno"</t>
  </si>
  <si>
    <t>-1,60*3,60 "okno"</t>
  </si>
  <si>
    <t>-1,80*2,55 "dveře"</t>
  </si>
  <si>
    <t>-1,80*2,60 "dveře"</t>
  </si>
  <si>
    <t>-1,65*2,60 "dveře"</t>
  </si>
  <si>
    <t>-4,30*2,20 "okno"</t>
  </si>
  <si>
    <t>-3,95*3,60 "dveře"</t>
  </si>
  <si>
    <t>-1,25*1,97 "dveře"</t>
  </si>
  <si>
    <t>-1,00*1,00 "okno"</t>
  </si>
  <si>
    <t>-0,60*2,20 "okno"</t>
  </si>
  <si>
    <t>-1,20*2,10 "dveře"</t>
  </si>
  <si>
    <t>-0,80*2,02 "dveře"</t>
  </si>
  <si>
    <t>-1,90*2,10 "dveře"</t>
  </si>
  <si>
    <t>-2,60*2,20 "otvor"</t>
  </si>
  <si>
    <t>-1,90*2,10 "otvor"</t>
  </si>
  <si>
    <t>-1,45*1,85 "okno"</t>
  </si>
  <si>
    <t>-1,50*3,60 "okno"</t>
  </si>
  <si>
    <t>-2,50*3,60 "okno"</t>
  </si>
  <si>
    <t>-1,60*1,97 "dveře"</t>
  </si>
  <si>
    <t>-1,56*2,10 "otvor"</t>
  </si>
  <si>
    <t>612142001</t>
  </si>
  <si>
    <t>Potažení vnitřních stěn sklovláknitým pletivem vtlačeným do tenkovrstvé hmoty</t>
  </si>
  <si>
    <t>63695619</t>
  </si>
  <si>
    <t>-1019,33</t>
  </si>
  <si>
    <t>612326321</t>
  </si>
  <si>
    <t>Sanační omítka jednovrstvá vnitřních stěn nanášená strojně</t>
  </si>
  <si>
    <t>-908128117</t>
  </si>
  <si>
    <t>612328131</t>
  </si>
  <si>
    <t>Potažení vnitřních stěn sanačním štukem tloušťky do 3 mm</t>
  </si>
  <si>
    <t>1332886200</t>
  </si>
  <si>
    <t>612341321</t>
  </si>
  <si>
    <t>Sádrová nebo vápenosádrová omítka hladká jednovrstvá vnitřních stěn nanášená strojně</t>
  </si>
  <si>
    <t>1711332485</t>
  </si>
  <si>
    <t>612341391</t>
  </si>
  <si>
    <t>Příplatek k sádrové omítce vnitřních stěn za každých dalších 5 mm tloušťky strojně</t>
  </si>
  <si>
    <t>999124140</t>
  </si>
  <si>
    <t>619991021</t>
  </si>
  <si>
    <t>Oblepení rámů a keramických soklů lepící páskou</t>
  </si>
  <si>
    <t>127149607</t>
  </si>
  <si>
    <t>631311114</t>
  </si>
  <si>
    <t>Mazanina tl přes 50 do 80 mm z betonu prostého bez zvýšených nároků na prostředí tř. C 16/20</t>
  </si>
  <si>
    <t>-537912219</t>
  </si>
  <si>
    <t>642,27*0,08</t>
  </si>
  <si>
    <t>631319011</t>
  </si>
  <si>
    <t>Příplatek k mazanině tl přes 50 do 80 mm za přehlazení povrchu</t>
  </si>
  <si>
    <t>623727781</t>
  </si>
  <si>
    <t>51,157</t>
  </si>
  <si>
    <t>631319211</t>
  </si>
  <si>
    <t>Příplatek k mazaninám za přidání PP mikrovláken pro objemové vyztužení 0,9 kg/m3</t>
  </si>
  <si>
    <t>535410233</t>
  </si>
  <si>
    <t>53,157</t>
  </si>
  <si>
    <t>200</t>
  </si>
  <si>
    <t>632481213</t>
  </si>
  <si>
    <t>Separační vrstva z PE fólie</t>
  </si>
  <si>
    <t>-1692980942</t>
  </si>
  <si>
    <t>201</t>
  </si>
  <si>
    <t>634112112</t>
  </si>
  <si>
    <t>Obvodová dilatace podlahovým páskem z pěnového PE mezi stěnou a mazaninou nebo potěrem v 100 mm</t>
  </si>
  <si>
    <t>2111930661</t>
  </si>
  <si>
    <t>998</t>
  </si>
  <si>
    <t>Přesun hmot</t>
  </si>
  <si>
    <t>998011002</t>
  </si>
  <si>
    <t>Přesun hmot pro budovy zděné v přes 6 do 12 m</t>
  </si>
  <si>
    <t>-2071422313</t>
  </si>
  <si>
    <t>711111001</t>
  </si>
  <si>
    <t>Provedení izolace proti zemní vlhkosti vodorovné za studena nátěrem penetračním</t>
  </si>
  <si>
    <t>299666153</t>
  </si>
  <si>
    <t>11163150</t>
  </si>
  <si>
    <t>lak penetrační asfaltový</t>
  </si>
  <si>
    <t>766678782</t>
  </si>
  <si>
    <t>664,46*0,0003 'Přepočtené koeficientem množství</t>
  </si>
  <si>
    <t>711141559</t>
  </si>
  <si>
    <t>Provedení izolace proti zemní vlhkosti pásy přitavením vodorovné NAIP</t>
  </si>
  <si>
    <t>247392474</t>
  </si>
  <si>
    <t>62832001</t>
  </si>
  <si>
    <t>pás asfaltový natavitelný oxidovaný s vložkou ze skleněné rohože typu V60 s jemnozrnným minerálním posypem tl 3,5mm</t>
  </si>
  <si>
    <t>-613403370</t>
  </si>
  <si>
    <t>664,46*1,221 'Přepočtené koeficientem množství</t>
  </si>
  <si>
    <t>998711102</t>
  </si>
  <si>
    <t>Přesun hmot tonážní pro izolace proti vodě, vlhkosti a plynům v objektech v přes 6 do 12 m</t>
  </si>
  <si>
    <t>-231363735</t>
  </si>
  <si>
    <t>713121111</t>
  </si>
  <si>
    <t>Montáž izolace tepelné podlah volně kladenými rohožemi, pásy, dílci, deskami 1 vrstva</t>
  </si>
  <si>
    <t>-607277015</t>
  </si>
  <si>
    <t>199</t>
  </si>
  <si>
    <t>28372309</t>
  </si>
  <si>
    <t>deska EPS 100 pro konstrukce s běžným zatížením λ=0,037 tl 100mm</t>
  </si>
  <si>
    <t>532391878</t>
  </si>
  <si>
    <t>998713102</t>
  </si>
  <si>
    <t>Přesun hmot tonážní pro izolace tepelné v objektech v přes 6 do 12 m</t>
  </si>
  <si>
    <t>1401435177</t>
  </si>
  <si>
    <t>763431011</t>
  </si>
  <si>
    <t>Montáž minerálního podhledu s vyjímatelnými panely vel. do 0,36 m2 na zavěšený polozapuštěný rošt</t>
  </si>
  <si>
    <t>-985475061</t>
  </si>
  <si>
    <t>63126362R</t>
  </si>
  <si>
    <t>R 01 rastrové podhledy viz. specifikace povrchů</t>
  </si>
  <si>
    <t>1167639203</t>
  </si>
  <si>
    <t>1211,64*1,05 'Přepočtené koeficientem množství</t>
  </si>
  <si>
    <t>998763302</t>
  </si>
  <si>
    <t>Přesun hmot tonážní pro sádrokartonové konstrukce v objektech v přes 6 do 12 m</t>
  </si>
  <si>
    <t>1514843725</t>
  </si>
  <si>
    <t>Konstrukce truhlářské - zárubně pro dodatečnou montáž s finální povrchovou úpravou</t>
  </si>
  <si>
    <t>K520</t>
  </si>
  <si>
    <t>D01 - D+M dveře 900/1970 dle výpisu prvků vč. zárubně, kování a veškerých doplňků viz. tabulka dveří</t>
  </si>
  <si>
    <t>kpl</t>
  </si>
  <si>
    <t>-1691352221</t>
  </si>
  <si>
    <t>K521</t>
  </si>
  <si>
    <t>D02 - D+M dveře 800/1970 dle výpisu prvků vč. zárubně, kování a veškerých doplňků viz. tabulka dveří</t>
  </si>
  <si>
    <t>373883806</t>
  </si>
  <si>
    <t>K522</t>
  </si>
  <si>
    <t>D02a - D+M dveře 800/1970 dle výpisu prvků vč. zárubně, kování a veškerých doplňků viz. tabulka dveří</t>
  </si>
  <si>
    <t>-626045466</t>
  </si>
  <si>
    <t>K523</t>
  </si>
  <si>
    <t>D02b - D+M dveře 800/1970 dle výpisu prvků vč. zárubně, kování a veškerých doplňků viz. tabulka dveří</t>
  </si>
  <si>
    <t>-1263138104</t>
  </si>
  <si>
    <t>49</t>
  </si>
  <si>
    <t>K524</t>
  </si>
  <si>
    <t>D03 - D+M dveře 700/1970 dle výpisu prvků vč. zárubně, kování a veškerých doplňků viz. tabulka dveří</t>
  </si>
  <si>
    <t>963697919</t>
  </si>
  <si>
    <t>50</t>
  </si>
  <si>
    <t>K525</t>
  </si>
  <si>
    <t>D03a - D+M dveře 700/1970 dle výpisu prvků vč. zárubně, kování a veškerých doplňků viz. tabulka dveří</t>
  </si>
  <si>
    <t>-375664926</t>
  </si>
  <si>
    <t>51</t>
  </si>
  <si>
    <t>K526</t>
  </si>
  <si>
    <t>D04 - D+M dveře 1450/1970 dle výpisu prvků vč. zárubně, kování a veškerých doplňků viz. tabulka dveří</t>
  </si>
  <si>
    <t>-1999610849</t>
  </si>
  <si>
    <t>52</t>
  </si>
  <si>
    <t>K527</t>
  </si>
  <si>
    <t>D04a - D+M dveře 1450/1970 dle výpisu prvků vč. zárubně, kování a veškerých doplňků viz. tabulka dveří</t>
  </si>
  <si>
    <t>1273090158</t>
  </si>
  <si>
    <t>53</t>
  </si>
  <si>
    <t>K528</t>
  </si>
  <si>
    <t>D05 - D+M dveře 800/1970 dle výpisu prvků vč. zárubně, kování a veškerých doplňků</t>
  </si>
  <si>
    <t>440416661</t>
  </si>
  <si>
    <t>54</t>
  </si>
  <si>
    <t>K529</t>
  </si>
  <si>
    <t>D06 - D+M dveře 1400/2100 dle výpisu prvků vč. zárubně, kování a veškerých doplňků</t>
  </si>
  <si>
    <t>-105607787</t>
  </si>
  <si>
    <t>55</t>
  </si>
  <si>
    <t>K530</t>
  </si>
  <si>
    <t>D07 - D+M dveře 900/1970 dle výpisu prvků vč. zárubně, kování a veškerých doplňků</t>
  </si>
  <si>
    <t>-2099978968</t>
  </si>
  <si>
    <t>56</t>
  </si>
  <si>
    <t>K531</t>
  </si>
  <si>
    <t>D08 - D+M dveře 1100/1970 dle výpisu prvků vč. zárubně, kování a veškerých doplňků</t>
  </si>
  <si>
    <t>189540872</t>
  </si>
  <si>
    <t>57</t>
  </si>
  <si>
    <t>K532</t>
  </si>
  <si>
    <t>D09 - D+M dveře 800/1970 dle výpisu prvků vč. zárubně, kování a veškerých doplňků</t>
  </si>
  <si>
    <t>-2039835347</t>
  </si>
  <si>
    <t>58</t>
  </si>
  <si>
    <t>K533</t>
  </si>
  <si>
    <t>D10 - D+M dveře 900/1970 dle výpisu prvků vč. zárubně, kování a veškerých doplňků</t>
  </si>
  <si>
    <t>1074502781</t>
  </si>
  <si>
    <t>59</t>
  </si>
  <si>
    <t>K534</t>
  </si>
  <si>
    <t>D11 - D+M dveře 800/1970 dle výpisu prvků vč. zárubně, kování a veškerých doplňků</t>
  </si>
  <si>
    <t>-2114924275</t>
  </si>
  <si>
    <t>60</t>
  </si>
  <si>
    <t>K535</t>
  </si>
  <si>
    <t>D12 - D+M dveře 800/1970 dle výpisu prvků vč. zárubně, kování a veškerých doplňků</t>
  </si>
  <si>
    <t>739420597</t>
  </si>
  <si>
    <t>61</t>
  </si>
  <si>
    <t>K536</t>
  </si>
  <si>
    <t>D13 - D+M dveře 900/1970 dle výpisu prvků vč. zárubně, kování a veškerých doplňků</t>
  </si>
  <si>
    <t>692233064</t>
  </si>
  <si>
    <t>62</t>
  </si>
  <si>
    <t>K537</t>
  </si>
  <si>
    <t>D14 - D+M AL stěna 2850/2950 s automatickými posuvnými dveřmi 1350/2200 dle výpisu prvků</t>
  </si>
  <si>
    <t>-694922535</t>
  </si>
  <si>
    <t>63</t>
  </si>
  <si>
    <t>K538</t>
  </si>
  <si>
    <t>D15 - D+M AL stěna 1950/2350 s automatickými posuvnými dveřmi 1110/2200 dle výpisu prvků</t>
  </si>
  <si>
    <t>-833606916</t>
  </si>
  <si>
    <t>64</t>
  </si>
  <si>
    <t>K539</t>
  </si>
  <si>
    <t>D.1v1 - D+M dveře 900/1970 dle výpisu prvků vč. zárubně, kování a veškerých doplňků</t>
  </si>
  <si>
    <t>-1981469075</t>
  </si>
  <si>
    <t>65</t>
  </si>
  <si>
    <t>K540</t>
  </si>
  <si>
    <t>D.1v2 - D+M dveře 900/1970 dle výpisu prvků vč. zárubně, kování a veškerých doplňků</t>
  </si>
  <si>
    <t>15593249</t>
  </si>
  <si>
    <t>66</t>
  </si>
  <si>
    <t>K541</t>
  </si>
  <si>
    <t>D.1v3 - D+M dveře 900/1970 dle výpisu prvků vč. zárubně, kování a veškerých doplňků</t>
  </si>
  <si>
    <t>-1114286752</t>
  </si>
  <si>
    <t>67</t>
  </si>
  <si>
    <t>K542</t>
  </si>
  <si>
    <t>D.1v4 - D+M AL stěna 1800/2350 s automatickými posuvnými dveřmi 1100/2200 dle výpisu prvků</t>
  </si>
  <si>
    <t>837614830</t>
  </si>
  <si>
    <t>68</t>
  </si>
  <si>
    <t>K543</t>
  </si>
  <si>
    <t>D.11 - D+M dveře 1100/1970 dle výpisu prvků vč. zárubně, kování a veškerých doplňků</t>
  </si>
  <si>
    <t>-1950918229</t>
  </si>
  <si>
    <t>69</t>
  </si>
  <si>
    <t>K544</t>
  </si>
  <si>
    <t>D.11a - D+M dveře 1100/1970 dle výpisu prvků vč. zárubně, kování a veškerých doplňků</t>
  </si>
  <si>
    <t>2079651039</t>
  </si>
  <si>
    <t>70</t>
  </si>
  <si>
    <t>K545</t>
  </si>
  <si>
    <t>D.12 - D+M dveře 900/1970 dle výpisu prvků vč. zárubně, kování a veškerých doplňků</t>
  </si>
  <si>
    <t>-1013576672</t>
  </si>
  <si>
    <t>71</t>
  </si>
  <si>
    <t>K546</t>
  </si>
  <si>
    <t>D.12a - D+M dveře 900/1970 dle výpisu prvků vč. zárubně, kování a veškerých doplňků</t>
  </si>
  <si>
    <t>-85296533</t>
  </si>
  <si>
    <t>72</t>
  </si>
  <si>
    <t>K547</t>
  </si>
  <si>
    <t>D.13 - D+M dveře 800/1970 dle výpisu prvků vč. zárubně, kování a veškerých doplňků</t>
  </si>
  <si>
    <t>876003520</t>
  </si>
  <si>
    <t>73</t>
  </si>
  <si>
    <t>K548</t>
  </si>
  <si>
    <t>D.13k - D+M dveře 800/1970 dle výpisu prvků vč. zárubně, kování a veškerých doplňků</t>
  </si>
  <si>
    <t>1611586343</t>
  </si>
  <si>
    <t>74</t>
  </si>
  <si>
    <t>K549</t>
  </si>
  <si>
    <t>D.14 - D+M dveře 700/1970 dle výpisu prvků vč. zárubně, kování a veškerých doplňků</t>
  </si>
  <si>
    <t>-1182876900</t>
  </si>
  <si>
    <t>75</t>
  </si>
  <si>
    <t>K550</t>
  </si>
  <si>
    <t>D.14a - D+M dveře 700/1970 dle výpisu prvků vč. zárubně, kování a veškerých doplňků</t>
  </si>
  <si>
    <t>985551558</t>
  </si>
  <si>
    <t>76</t>
  </si>
  <si>
    <t>K551</t>
  </si>
  <si>
    <t>D.15 - D+M dveře do pouzdra 800/1970 dle výpisu prvků vč. pouzdra, kování a veškerých doplňků</t>
  </si>
  <si>
    <t>153494146</t>
  </si>
  <si>
    <t>77</t>
  </si>
  <si>
    <t>K552</t>
  </si>
  <si>
    <t>D.16 - D+M dveře posuvné 1000/1970 dle výpisu prvků vč. posuvu, kování a veškerých doplňků</t>
  </si>
  <si>
    <t>-2071876647</t>
  </si>
  <si>
    <t>78</t>
  </si>
  <si>
    <t>K553</t>
  </si>
  <si>
    <t>D.16a - D+M dveře posuvné 800/1970 dle výpisu prvků vč. posuvu, kování a veškerých doplňků</t>
  </si>
  <si>
    <t>-429852492</t>
  </si>
  <si>
    <t>79</t>
  </si>
  <si>
    <t>K554</t>
  </si>
  <si>
    <t>D.17 - D+M AL stěna 2850/3000 s automatickými posuvnými dveřmi 1350/2200 dle výpisu prvků</t>
  </si>
  <si>
    <t>1104622070</t>
  </si>
  <si>
    <t>194</t>
  </si>
  <si>
    <t>K554O01</t>
  </si>
  <si>
    <t>D.17a - D+M AL stěna 2850/3000 s automatickými posuvnými dveřmi 1350/2200 dle výpisu prvků</t>
  </si>
  <si>
    <t>-584101464</t>
  </si>
  <si>
    <t>80</t>
  </si>
  <si>
    <t>K555</t>
  </si>
  <si>
    <t>D.17b - D+M AL stěna 2850/3000 s automatickými posuvnými dveřmi 1350/2200 dle výpisu prvků</t>
  </si>
  <si>
    <t>-509852058</t>
  </si>
  <si>
    <t>81</t>
  </si>
  <si>
    <t>K556</t>
  </si>
  <si>
    <t>D.18 - D+M AL stěna 1580/3000 s automatickými posuvnými dveřmi 1100/2200 dle výpisu prvků</t>
  </si>
  <si>
    <t>712938489</t>
  </si>
  <si>
    <t>82</t>
  </si>
  <si>
    <t>K557</t>
  </si>
  <si>
    <t>D.18a - D+M AL stěna 2000/3000 s automatickými posuvnými dveřmi 1100/2200 dle výpisu prvků</t>
  </si>
  <si>
    <t>-2081096837</t>
  </si>
  <si>
    <t>83</t>
  </si>
  <si>
    <t>K558</t>
  </si>
  <si>
    <t>D.19 - D+M AL stěna 1300/2350 s automatickými posuvnými dveřmi 900/2200 dle výpisu prvků</t>
  </si>
  <si>
    <t>1554826001</t>
  </si>
  <si>
    <t>84</t>
  </si>
  <si>
    <t>K559</t>
  </si>
  <si>
    <t>D.19a - D+M AL stěna 1200/2350 s automatickými posuvnými dveřmi 1100/2200 dle výpisu prvků</t>
  </si>
  <si>
    <t>-392241124</t>
  </si>
  <si>
    <t>85</t>
  </si>
  <si>
    <t>K560</t>
  </si>
  <si>
    <t>D.110 - D+M AL stěna 3950/2200 s dveřmi 900/2150 dle výpisu prvků</t>
  </si>
  <si>
    <t>474430651</t>
  </si>
  <si>
    <t>86</t>
  </si>
  <si>
    <t>K561</t>
  </si>
  <si>
    <t>D.111 - D+M kovová stěna 1400/3750 dle výpisu prvků</t>
  </si>
  <si>
    <t>-1017002263</t>
  </si>
  <si>
    <t>87</t>
  </si>
  <si>
    <t>K562</t>
  </si>
  <si>
    <t>D.112 - D+M AL kovová stěna 1400/3750 dle výpisu prvků</t>
  </si>
  <si>
    <t>383600056</t>
  </si>
  <si>
    <t>88</t>
  </si>
  <si>
    <t>K563</t>
  </si>
  <si>
    <t>D.20 - D+M dveře 1100/1970 dle výpisu prvků vč. zárubně, kování a veškerých doplňků</t>
  </si>
  <si>
    <t>-1834052677</t>
  </si>
  <si>
    <t>89</t>
  </si>
  <si>
    <t>K564</t>
  </si>
  <si>
    <t>D.21 - D+M dveře 900/1970 dle výpisu prvků vč. zárubně, kování a veškerých doplňků</t>
  </si>
  <si>
    <t>-1977831733</t>
  </si>
  <si>
    <t>90</t>
  </si>
  <si>
    <t>K565</t>
  </si>
  <si>
    <t>D.22 - D+M dveře 800/1970 dle výpisu prvků vč. zárubně, kování a veškerých doplňků</t>
  </si>
  <si>
    <t>-522335168</t>
  </si>
  <si>
    <t>91</t>
  </si>
  <si>
    <t>K566</t>
  </si>
  <si>
    <t>D.23 - D+M dveře 700/1970 dle výpisu prvků vč. zárubně, kování a veškerých doplňků</t>
  </si>
  <si>
    <t>313052973</t>
  </si>
  <si>
    <t>92</t>
  </si>
  <si>
    <t>K567</t>
  </si>
  <si>
    <t>D.23a - D+M dveře 700/1970 dle výpisu prvků vč. zárubně, kování a veškerých doplňků</t>
  </si>
  <si>
    <t>617686471</t>
  </si>
  <si>
    <t>93</t>
  </si>
  <si>
    <t>K568</t>
  </si>
  <si>
    <t>D.24 - D+M AL stěna 3170/3000 s dveřmi 1100/2200 dle výpisu prvků</t>
  </si>
  <si>
    <t>2127187480</t>
  </si>
  <si>
    <t>94</t>
  </si>
  <si>
    <t>K569</t>
  </si>
  <si>
    <t>D.25 - D+M AL stěna 1300/2350 s automatickými posuvnými dveřmi 900/2200 dle výpisu prvků</t>
  </si>
  <si>
    <t>1256500228</t>
  </si>
  <si>
    <t>95</t>
  </si>
  <si>
    <t>K570</t>
  </si>
  <si>
    <t>D.26 - D+M dveře posuvné 800/1970 dle výpisu prvků vč. posuvu, kování a veškerých doplňků</t>
  </si>
  <si>
    <t>546082838</t>
  </si>
  <si>
    <t>96</t>
  </si>
  <si>
    <t>K571</t>
  </si>
  <si>
    <t>D.27 - D+M AL stěna 3050/3000 s automatickými posuvnými dveřmi 1350/2200 dle výpisu prvků</t>
  </si>
  <si>
    <t>-556712908</t>
  </si>
  <si>
    <t>97</t>
  </si>
  <si>
    <t>K572</t>
  </si>
  <si>
    <t>D.28 - D+M AL stěna 2000/3000 s automatickými posuvnými dveřmi 1100/2200 dle výpisu prvků</t>
  </si>
  <si>
    <t>-1484057123</t>
  </si>
  <si>
    <t>98</t>
  </si>
  <si>
    <t>K573</t>
  </si>
  <si>
    <t>D.29 - D+M kovová stěna 3750/1500 dle výpisu prvků</t>
  </si>
  <si>
    <t>1260645574</t>
  </si>
  <si>
    <t>99</t>
  </si>
  <si>
    <t>K574</t>
  </si>
  <si>
    <t>R.3 - D+M dveře 1600/1970 dle výpisu prvků</t>
  </si>
  <si>
    <t>-667476247</t>
  </si>
  <si>
    <t>100</t>
  </si>
  <si>
    <t>K671</t>
  </si>
  <si>
    <t>D+M kuchyňská linka, š.=0,6m, d.=3,0m, spodní skřínky, horní skřínky, kuchyňská deska 30,mm, vč. spotřebičů (dřez, baterie, samostatně stojící lednice, zabudovaná indukční deska)</t>
  </si>
  <si>
    <t>-1796061615</t>
  </si>
  <si>
    <t>101</t>
  </si>
  <si>
    <t>K672</t>
  </si>
  <si>
    <t>D+M kuchyňská linka, š.=0,6m, d.=2,4m, spodní skřínky, horní skřínky, kuchyňská deska 30,mm, vč. spotřebičů (dřez, baterie, samostatně stojící lednice)</t>
  </si>
  <si>
    <t>-1497767520</t>
  </si>
  <si>
    <t>102</t>
  </si>
  <si>
    <t>K673</t>
  </si>
  <si>
    <t>D+M kuchyňská linka, š.=0,6m, d.=1,7m, spodní skřínky, horní skřínky, kuchyňská deska 30,mm, vč. spotřebičů (dřez, baterie, samostatně stojící lednice)</t>
  </si>
  <si>
    <t>266410619</t>
  </si>
  <si>
    <t>103</t>
  </si>
  <si>
    <t>K674</t>
  </si>
  <si>
    <t>D+M kuchyňská linka, š.=0,6m, d.=1,4m, spodní skřínky, horní skřínky, kuchyňská deska 30,mm, vč. spotřebičů (dřez, baterie, samostatně stojící lednice)</t>
  </si>
  <si>
    <t>-1867786330</t>
  </si>
  <si>
    <t>104</t>
  </si>
  <si>
    <t>K675</t>
  </si>
  <si>
    <t>D+M kuchyňská linka, š.=0,6m, d.=1,25m, spodní skřínky, horní skřínky, kuchyňská deska 30,mm, vč. spotřebičů (dřez, baterie, samostatně stojící lednice)</t>
  </si>
  <si>
    <t>1422816783</t>
  </si>
  <si>
    <t>767</t>
  </si>
  <si>
    <t>Konstrukce zámečnické</t>
  </si>
  <si>
    <t>105</t>
  </si>
  <si>
    <t>767995111R1</t>
  </si>
  <si>
    <t>D+M ochranných prvků zdí - zábradlí</t>
  </si>
  <si>
    <t>1591332211</t>
  </si>
  <si>
    <t>8+24+22+23+7+20+50</t>
  </si>
  <si>
    <t>106</t>
  </si>
  <si>
    <t>767995111R2</t>
  </si>
  <si>
    <t>D+M ochranných prvků zdí - nárazníky</t>
  </si>
  <si>
    <t>-785250596</t>
  </si>
  <si>
    <t>P</t>
  </si>
  <si>
    <t xml:space="preserve">Poznámka k položce:_x000d_
šířka 150mm;_x000d_
tl. min. 2mm;_x000d_
ve výšce 300mm;_x000d_
</t>
  </si>
  <si>
    <t>107</t>
  </si>
  <si>
    <t>767995111R3</t>
  </si>
  <si>
    <t>D+M ochranných prvků zdí - rohy v. 1920</t>
  </si>
  <si>
    <t>ks</t>
  </si>
  <si>
    <t>512100635</t>
  </si>
  <si>
    <t>Poznámka k položce:_x000d_
jednotná výška 1920mm (zarovnáno s hranou zárubní, měřeno od podlahového soklu);_x000d_
v případě fixních prvků (úhel 90°) šířka min. 75mm;_x000d_
v případě jiného úhlu než 90° šířka min. 50mm;_x000d_
tl. min. 2mm;</t>
  </si>
  <si>
    <t>108</t>
  </si>
  <si>
    <t>K684</t>
  </si>
  <si>
    <t>D+M infosystem (dveřní popisové tabulky, tabulky běžných provozů, doplňkové piktogramy, fóliová grafika dveří, podlažní infotabule na schodištích, výtahová infotabule, podlažní stropní zavěšené směrovníky, Hlavní infotabule u vstupu) viz. spec. povrchů</t>
  </si>
  <si>
    <t>1077443471</t>
  </si>
  <si>
    <t xml:space="preserve">Poznámka k položce:_x000d_
Dveřní popisové tabulky:_x000d_
1 jmenovka – 0ks_x000d_
2 jmenovky – 0ks_x000d_
3 jmenovky – 0ks_x000d_
4 jmenovky –107ks_x000d_
_x000d_
Tabule běžných provozů – 10ks_x000d_
Doplňkové piktogramy – 18ks_x000d_
Foliová grafika dveří – 19ks_x000d_
Podlažní grafika na schodištích – 5ks_x000d_
Výtahová tabule – 1ks_x000d_
Podlažní stropní zavěšené směrovníky – 5ks_x000d_
Infotabule u vstupu – 1ks_x000d_
</t>
  </si>
  <si>
    <t>109</t>
  </si>
  <si>
    <t>K682</t>
  </si>
  <si>
    <t>D+M interiérové žaluzie - horizontální, manuální, celostínící</t>
  </si>
  <si>
    <t>-1223882172</t>
  </si>
  <si>
    <t>1,6*2,2*25</t>
  </si>
  <si>
    <t>3*2,2*1</t>
  </si>
  <si>
    <t>2,2*2,2*1</t>
  </si>
  <si>
    <t>1*1*1</t>
  </si>
  <si>
    <t>0,6*2,2*1</t>
  </si>
  <si>
    <t>1,6*2,2*11</t>
  </si>
  <si>
    <t>209</t>
  </si>
  <si>
    <t>K687b</t>
  </si>
  <si>
    <t xml:space="preserve">Repase stávajícího schodišťového madla - obroušení, nový nátěr,  doplnění chybějících částí</t>
  </si>
  <si>
    <t>mb</t>
  </si>
  <si>
    <t>-928693576</t>
  </si>
  <si>
    <t>Poznámka k položce:_x000d_
odstranění barvy, případná výsprava a nový nátěr</t>
  </si>
  <si>
    <t>110</t>
  </si>
  <si>
    <t>K687</t>
  </si>
  <si>
    <t>Repase stávajícího schodišťového zábradlí - obroušení, nový nátěr</t>
  </si>
  <si>
    <t>986162156</t>
  </si>
  <si>
    <t xml:space="preserve">Poznámka k položce:_x000d_
odstranění barvy z kovových částí zábradlí + 2x nový nátěr_x000d_
</t>
  </si>
  <si>
    <t>111</t>
  </si>
  <si>
    <t>KD02</t>
  </si>
  <si>
    <t>Podlahový kanál s odnímatelnám krytem š=200, hl=80, tl. materiálu min 4mm, pozink</t>
  </si>
  <si>
    <t>-123842314</t>
  </si>
  <si>
    <t>112</t>
  </si>
  <si>
    <t>998767202</t>
  </si>
  <si>
    <t>Přesun hmot procentní pro zámečnické konstrukce v objektech v přes 6 do 12 m</t>
  </si>
  <si>
    <t>%</t>
  </si>
  <si>
    <t>-993128529</t>
  </si>
  <si>
    <t>Podlahy z dlaždic - vč. veškerých detailů a prostupů</t>
  </si>
  <si>
    <t>113</t>
  </si>
  <si>
    <t>771121011</t>
  </si>
  <si>
    <t>Nátěr penetrační na podlahu</t>
  </si>
  <si>
    <t>-448318554</t>
  </si>
  <si>
    <t>114</t>
  </si>
  <si>
    <t>771151011</t>
  </si>
  <si>
    <t>Samonivelační stěrka podlah pevnosti 20 MPa tl 3 mm</t>
  </si>
  <si>
    <t>1449040982</t>
  </si>
  <si>
    <t>115</t>
  </si>
  <si>
    <t>771474112</t>
  </si>
  <si>
    <t>Montáž soklů z dlaždic keramických rovných lepených cementovým flexibilním lepidlem v přes 65 do 90 mm</t>
  </si>
  <si>
    <t>1280302783</t>
  </si>
  <si>
    <t>116</t>
  </si>
  <si>
    <t>59761160R</t>
  </si>
  <si>
    <t>DL 01 keramický sokl viz. specifikace povrchů</t>
  </si>
  <si>
    <t>575056358</t>
  </si>
  <si>
    <t>566,363636363636*1,1 'Přepočtené koeficientem množství</t>
  </si>
  <si>
    <t>117</t>
  </si>
  <si>
    <t>771574416</t>
  </si>
  <si>
    <t>Montáž podlah keramických hladkých lepených cementovým flexibilním lepidlem přes 9 do 12 ks/m2</t>
  </si>
  <si>
    <t>2046249070</t>
  </si>
  <si>
    <t>118</t>
  </si>
  <si>
    <t>59761184R</t>
  </si>
  <si>
    <t>DL 01 keramická dlažba viz. specifikace povrchů</t>
  </si>
  <si>
    <t>-1015924179</t>
  </si>
  <si>
    <t>329,090909090909*1,1 'Přepočtené koeficientem množství</t>
  </si>
  <si>
    <t>119</t>
  </si>
  <si>
    <t>771591112</t>
  </si>
  <si>
    <t>Izolace pod dlažbu nátěrem nebo stěrkou ve dvou vrstvách</t>
  </si>
  <si>
    <t>1990953032</t>
  </si>
  <si>
    <t>120</t>
  </si>
  <si>
    <t>771591115</t>
  </si>
  <si>
    <t>Podlahy spárování silikonem</t>
  </si>
  <si>
    <t>253685057</t>
  </si>
  <si>
    <t>121</t>
  </si>
  <si>
    <t>771592011</t>
  </si>
  <si>
    <t>Čištění vnitřních ploch podlah nebo schodišť po položení dlažby chemickými prostředky</t>
  </si>
  <si>
    <t>466067001</t>
  </si>
  <si>
    <t>122</t>
  </si>
  <si>
    <t>998771102</t>
  </si>
  <si>
    <t>Přesun hmot tonážní pro podlahy z dlaždic v objektech v přes 6 do 12 m</t>
  </si>
  <si>
    <t>988780457</t>
  </si>
  <si>
    <t>123</t>
  </si>
  <si>
    <t>776111115</t>
  </si>
  <si>
    <t>Broušení podkladu povlakových podlah před litím stěrky</t>
  </si>
  <si>
    <t>-1947724335</t>
  </si>
  <si>
    <t>124</t>
  </si>
  <si>
    <t>776111311</t>
  </si>
  <si>
    <t>Vysátí podkladu povlakových podlah</t>
  </si>
  <si>
    <t>1645615989</t>
  </si>
  <si>
    <t>125</t>
  </si>
  <si>
    <t>776121112</t>
  </si>
  <si>
    <t>Vodou ředitelná penetrace savého podkladu povlakových podlah</t>
  </si>
  <si>
    <t>-610252874</t>
  </si>
  <si>
    <t>126</t>
  </si>
  <si>
    <t>776141111</t>
  </si>
  <si>
    <t>Stěrka podlahová nivelační pro vyrovnání podkladu povlakových podlah pevnosti 20 MPa tl do 3 mm</t>
  </si>
  <si>
    <t>-684755478</t>
  </si>
  <si>
    <t>127</t>
  </si>
  <si>
    <t>776221111</t>
  </si>
  <si>
    <t>Lepení pásů z PVC standardním lepidlem</t>
  </si>
  <si>
    <t>1748153040</t>
  </si>
  <si>
    <t>128</t>
  </si>
  <si>
    <t>28412285R</t>
  </si>
  <si>
    <t>V 01 povlakové krytina viz. specifikace povrchů</t>
  </si>
  <si>
    <t>-290440714</t>
  </si>
  <si>
    <t>1225,45454545455*1,1 'Přepočtené koeficientem množství</t>
  </si>
  <si>
    <t>129</t>
  </si>
  <si>
    <t>28412284R</t>
  </si>
  <si>
    <t>V 02 povlakové krytina el. vodivá viz. specifikace povrchů</t>
  </si>
  <si>
    <t>-62314046</t>
  </si>
  <si>
    <t>53*1,1 'Přepočtené koeficientem množství</t>
  </si>
  <si>
    <t>130</t>
  </si>
  <si>
    <t>776223111</t>
  </si>
  <si>
    <t>Spoj povlakových podlahovin z PVC svařováním za tepla</t>
  </si>
  <si>
    <t>-1238783228</t>
  </si>
  <si>
    <t>1437,357/0,5</t>
  </si>
  <si>
    <t>131</t>
  </si>
  <si>
    <t>776411111</t>
  </si>
  <si>
    <t>Montáž obvodových soklíků výšky do 80 mm</t>
  </si>
  <si>
    <t>-1402342887</t>
  </si>
  <si>
    <t>132</t>
  </si>
  <si>
    <t>28411007R</t>
  </si>
  <si>
    <t>V 01 sokl z povlakové krytiny do 100mm s fabionem R=30mm, rohy systémová PVC, viz. specifikace povrchů</t>
  </si>
  <si>
    <t>37456119</t>
  </si>
  <si>
    <t>1277,72*1,02 'Přepočtené koeficientem množství</t>
  </si>
  <si>
    <t>133</t>
  </si>
  <si>
    <t>776991121</t>
  </si>
  <si>
    <t>Základní čištění nově položených podlahovin vysátím a setřením vlhkým mopem</t>
  </si>
  <si>
    <t>-1630458516</t>
  </si>
  <si>
    <t>134</t>
  </si>
  <si>
    <t>998776102</t>
  </si>
  <si>
    <t>Přesun hmot tonážní pro podlahy povlakové v objektech v přes 6 do 12 m</t>
  </si>
  <si>
    <t>-1435933558</t>
  </si>
  <si>
    <t>Dokončovací práce - obklady vč. veškerých detailů a prostupů</t>
  </si>
  <si>
    <t>135</t>
  </si>
  <si>
    <t>781121011</t>
  </si>
  <si>
    <t>Nátěr penetrační na stěnu</t>
  </si>
  <si>
    <t>-329564928</t>
  </si>
  <si>
    <t>136</t>
  </si>
  <si>
    <t>781131112</t>
  </si>
  <si>
    <t>Izolace pod obklad nátěrem nebo stěrkou ve dvou vrstvách</t>
  </si>
  <si>
    <t>863170960</t>
  </si>
  <si>
    <t>137</t>
  </si>
  <si>
    <t>781469191</t>
  </si>
  <si>
    <t>Příplatek k montáži obkladů vnitřních z čediče za plochu do 10 m2</t>
  </si>
  <si>
    <t>68105289</t>
  </si>
  <si>
    <t>138</t>
  </si>
  <si>
    <t>781474115</t>
  </si>
  <si>
    <t>Montáž obkladů vnitřních keramických hladkých přes 22 do 25 ks/m2 lepených flexibilním lepidlem</t>
  </si>
  <si>
    <t>-968528449</t>
  </si>
  <si>
    <t>139</t>
  </si>
  <si>
    <t>59761039R</t>
  </si>
  <si>
    <t>O 01 keramický obklad viz. specifikace povrchů</t>
  </si>
  <si>
    <t>578658242</t>
  </si>
  <si>
    <t>1160*1,1 'Přepočtené koeficientem množství</t>
  </si>
  <si>
    <t>140</t>
  </si>
  <si>
    <t>781492211</t>
  </si>
  <si>
    <t>Montáž profilů rohových lepených flexibilním cementovým lepidlem</t>
  </si>
  <si>
    <t>516334112</t>
  </si>
  <si>
    <t>141</t>
  </si>
  <si>
    <t>19416010R</t>
  </si>
  <si>
    <t>O 01 lišta ukončovací viz. specifikace povrchů</t>
  </si>
  <si>
    <t>2146288739</t>
  </si>
  <si>
    <t>250*1,05 'Přepočtené koeficientem množství</t>
  </si>
  <si>
    <t>142</t>
  </si>
  <si>
    <t>781492251</t>
  </si>
  <si>
    <t>Montáž profilů ukončovacích lepených flexibilním cementovým lepidlem</t>
  </si>
  <si>
    <t>-327757554</t>
  </si>
  <si>
    <t>143</t>
  </si>
  <si>
    <t>-760771523</t>
  </si>
  <si>
    <t>200*1,05 'Přepočtené koeficientem množství</t>
  </si>
  <si>
    <t>144</t>
  </si>
  <si>
    <t>781495115</t>
  </si>
  <si>
    <t>Spárování vnitřních obkladů silikonem</t>
  </si>
  <si>
    <t>-1899385463</t>
  </si>
  <si>
    <t>145</t>
  </si>
  <si>
    <t>998781102</t>
  </si>
  <si>
    <t>Přesun hmot tonážní pro obklady keramické v objektech v přes 6 do 12 m</t>
  </si>
  <si>
    <t>-1603697860</t>
  </si>
  <si>
    <t>784</t>
  </si>
  <si>
    <t>Dokončovací práce - malby a tapety</t>
  </si>
  <si>
    <t>146</t>
  </si>
  <si>
    <t>784111001</t>
  </si>
  <si>
    <t>Oprášení (ometení ) podkladu v místnostech v do 3,80 m</t>
  </si>
  <si>
    <t>-562996278</t>
  </si>
  <si>
    <t>147</t>
  </si>
  <si>
    <t>784181101</t>
  </si>
  <si>
    <t>Základní akrylátová jednonásobná bezbarvá penetrace podkladu v místnostech v do 3,80 m</t>
  </si>
  <si>
    <t>-1269100959</t>
  </si>
  <si>
    <t>148</t>
  </si>
  <si>
    <t>784191001</t>
  </si>
  <si>
    <t>Čištění vnitřních ploch oken nebo balkonových dveří jednoduchých po provedení malířských prací</t>
  </si>
  <si>
    <t>1375875267</t>
  </si>
  <si>
    <t>1,40*1,00 "okno"</t>
  </si>
  <si>
    <t>1,40*0,60 "okno"</t>
  </si>
  <si>
    <t>0,60*0,90 "okno"</t>
  </si>
  <si>
    <t>1,20*0,90 "okno"</t>
  </si>
  <si>
    <t>1,60*0,85 "okno"</t>
  </si>
  <si>
    <t>3,00*1,00 "okno"</t>
  </si>
  <si>
    <t>0,65*1,00 "okno"</t>
  </si>
  <si>
    <t>1,60*2,20 "okno"</t>
  </si>
  <si>
    <t>2,20*2,20 "okno"</t>
  </si>
  <si>
    <t>0,60*1,70 "okno"</t>
  </si>
  <si>
    <t>3,00*2,20 "okno"</t>
  </si>
  <si>
    <t>1,50*1,85 "okno"</t>
  </si>
  <si>
    <t>3,70*3,60 "okno"</t>
  </si>
  <si>
    <t>3,75*3,60 "okno"</t>
  </si>
  <si>
    <t>2,60*3,60 "okno"</t>
  </si>
  <si>
    <t>1,60*3,60 "okno"</t>
  </si>
  <si>
    <t>4,30*2,20 "okno"</t>
  </si>
  <si>
    <t>1,00*1,00 "okno"</t>
  </si>
  <si>
    <t>0,60*2,20 "okno"</t>
  </si>
  <si>
    <t>1,20*1,70 "okno"</t>
  </si>
  <si>
    <t>1,45*1,85 "okno"</t>
  </si>
  <si>
    <t>1,50*3,60 "okno"</t>
  </si>
  <si>
    <t>2,50*3,60 "okno"</t>
  </si>
  <si>
    <t>149</t>
  </si>
  <si>
    <t>784191007</t>
  </si>
  <si>
    <t>Čištění vnitřních ploch podlah po provedení malířských prací</t>
  </si>
  <si>
    <t>-259989877</t>
  </si>
  <si>
    <t>150</t>
  </si>
  <si>
    <t>784211101R</t>
  </si>
  <si>
    <t>Dvojnásobné bílé malby N1-N5</t>
  </si>
  <si>
    <t>-1464862262</t>
  </si>
  <si>
    <t>151</t>
  </si>
  <si>
    <t>784321031R</t>
  </si>
  <si>
    <t>Příplatek za pigmentaci a styk 2odstínů barvy</t>
  </si>
  <si>
    <t>-756589352</t>
  </si>
  <si>
    <t>1611,225*0,4</t>
  </si>
  <si>
    <t xml:space="preserve">40% ploch </t>
  </si>
  <si>
    <t>OST</t>
  </si>
  <si>
    <t>Ostatní</t>
  </si>
  <si>
    <t>152</t>
  </si>
  <si>
    <t>K475</t>
  </si>
  <si>
    <t>Stavební přípomoce - Zdravotně technické instalace (např. drážky, prostupy, zahazování drážek)</t>
  </si>
  <si>
    <t>-554272103</t>
  </si>
  <si>
    <t>153</t>
  </si>
  <si>
    <t>K476</t>
  </si>
  <si>
    <t>Stavební přípomoce - Ústřední vytápění (např. drážky, prostupy, zahazování drážek)</t>
  </si>
  <si>
    <t>-637150289</t>
  </si>
  <si>
    <t>154</t>
  </si>
  <si>
    <t>K477</t>
  </si>
  <si>
    <t>Stavební přípomoce - Vzduchotechnika (např. drážky, prostupy, zahazování drážek)</t>
  </si>
  <si>
    <t>-1078806106</t>
  </si>
  <si>
    <t>155</t>
  </si>
  <si>
    <t>K478</t>
  </si>
  <si>
    <t>Stavební přípomoce - Silnoproud (např. drážky, prostupy, zahazování drážek)</t>
  </si>
  <si>
    <t>-1760940762</t>
  </si>
  <si>
    <t>156</t>
  </si>
  <si>
    <t>K479</t>
  </si>
  <si>
    <t>Stavební přípomoce - Elektronické komunikace (např. drážky, prostupy, zahazování drážek)</t>
  </si>
  <si>
    <t>-1049006899</t>
  </si>
  <si>
    <t>157</t>
  </si>
  <si>
    <t>K480</t>
  </si>
  <si>
    <t>Stavební přípomoce - Měření a regulace (např. drážky, prostupy, zahazování drážek)</t>
  </si>
  <si>
    <t>1366469925</t>
  </si>
  <si>
    <t>158</t>
  </si>
  <si>
    <t>K481</t>
  </si>
  <si>
    <t>Stavební přípomoce - Systémy technické ochrany (např. drážky, prostupy, zahazování drážek)</t>
  </si>
  <si>
    <t>1187947818</t>
  </si>
  <si>
    <t>159</t>
  </si>
  <si>
    <t>K482</t>
  </si>
  <si>
    <t>Stavební přípomoce - Medicinální plyny (např. drážky, prostupy, zahazování drážek)</t>
  </si>
  <si>
    <t>-1265322837</t>
  </si>
  <si>
    <t>160</t>
  </si>
  <si>
    <t>K483</t>
  </si>
  <si>
    <t>Stavební přípomoce - Výtahy (např. drážky, prostupy, zahazování drážek)</t>
  </si>
  <si>
    <t>-701851886</t>
  </si>
  <si>
    <t>161</t>
  </si>
  <si>
    <t>K484</t>
  </si>
  <si>
    <t>Protipožární prostupy, ucpávky - Zdravotně technické instalace</t>
  </si>
  <si>
    <t>-754462178</t>
  </si>
  <si>
    <t>162</t>
  </si>
  <si>
    <t>K485</t>
  </si>
  <si>
    <t>Protipožární prostupy, ucpávky - Ústřední vytápění</t>
  </si>
  <si>
    <t>1031844449</t>
  </si>
  <si>
    <t>163</t>
  </si>
  <si>
    <t>K486</t>
  </si>
  <si>
    <t>Protipožární prostupy, ucpávky - Vzduchotechnika</t>
  </si>
  <si>
    <t>-901704741</t>
  </si>
  <si>
    <t>164</t>
  </si>
  <si>
    <t>K487</t>
  </si>
  <si>
    <t>Protipožární prostupy, ucpávky - Silnoproud</t>
  </si>
  <si>
    <t>-105837041</t>
  </si>
  <si>
    <t>165</t>
  </si>
  <si>
    <t>K488</t>
  </si>
  <si>
    <t>Protipožární prostupy, ucpávky - Elektronické komunikace</t>
  </si>
  <si>
    <t>-1229002466</t>
  </si>
  <si>
    <t>166</t>
  </si>
  <si>
    <t>K489</t>
  </si>
  <si>
    <t>Protipožární prostupy, ucpávky - Měření a regulace</t>
  </si>
  <si>
    <t>-936337279</t>
  </si>
  <si>
    <t>167</t>
  </si>
  <si>
    <t>K490</t>
  </si>
  <si>
    <t>Protipožární prostupy, ucpávky - Systémy technické ochrany</t>
  </si>
  <si>
    <t>962523814</t>
  </si>
  <si>
    <t>168</t>
  </si>
  <si>
    <t>K491</t>
  </si>
  <si>
    <t>Protipožární prostupy, ucpávky - Medicinální plyny</t>
  </si>
  <si>
    <t>-85211820</t>
  </si>
  <si>
    <t>169</t>
  </si>
  <si>
    <t>K492</t>
  </si>
  <si>
    <t>Protipožární prostupy, ucpávky - Výtahy</t>
  </si>
  <si>
    <t>1666410705</t>
  </si>
  <si>
    <t>170</t>
  </si>
  <si>
    <t>K493</t>
  </si>
  <si>
    <t>Tlakové zkoušky ZTI, UT</t>
  </si>
  <si>
    <t>-197232389</t>
  </si>
  <si>
    <t>171</t>
  </si>
  <si>
    <t>K494</t>
  </si>
  <si>
    <t>Zkoušky těsnosti ZTI, UT</t>
  </si>
  <si>
    <t>1745762521</t>
  </si>
  <si>
    <t>172</t>
  </si>
  <si>
    <t>K495</t>
  </si>
  <si>
    <t>Topné zkoušky UT</t>
  </si>
  <si>
    <t>1211335031</t>
  </si>
  <si>
    <t>173</t>
  </si>
  <si>
    <t>K496</t>
  </si>
  <si>
    <t>Rozbor vody</t>
  </si>
  <si>
    <t>1976345770</t>
  </si>
  <si>
    <t>174</t>
  </si>
  <si>
    <t>K497</t>
  </si>
  <si>
    <t>Likvidace odpadů po TZB</t>
  </si>
  <si>
    <t>-1039416877</t>
  </si>
  <si>
    <t>175</t>
  </si>
  <si>
    <t>K498</t>
  </si>
  <si>
    <t>Doprava a vnitrostaveništní přesuny pro TZB</t>
  </si>
  <si>
    <t>324297777</t>
  </si>
  <si>
    <t>176</t>
  </si>
  <si>
    <t>K499</t>
  </si>
  <si>
    <t>Seřízení, zaregulování, a uvedení do provozu VZT, MaR, ZTI</t>
  </si>
  <si>
    <t>-17065576</t>
  </si>
  <si>
    <t>177</t>
  </si>
  <si>
    <t>Pol64</t>
  </si>
  <si>
    <t>Zaškolení obsluhy</t>
  </si>
  <si>
    <t>-521256912</t>
  </si>
  <si>
    <t>178</t>
  </si>
  <si>
    <t>K500</t>
  </si>
  <si>
    <t>Dokumentace skutečného provedení stavby (2x papírové podoba, 1x elektronická podoba) vč. TZB</t>
  </si>
  <si>
    <t>1872716992</t>
  </si>
  <si>
    <t>179</t>
  </si>
  <si>
    <t>K505</t>
  </si>
  <si>
    <t>Návod na užívání a údržbu objektu</t>
  </si>
  <si>
    <t>-1132641390</t>
  </si>
  <si>
    <t>180</t>
  </si>
  <si>
    <t>K501</t>
  </si>
  <si>
    <t>Výrobní a dílenská dokumentace vč. TZB</t>
  </si>
  <si>
    <t>-1587965342</t>
  </si>
  <si>
    <t>181</t>
  </si>
  <si>
    <t>K506</t>
  </si>
  <si>
    <t>Vzorkování</t>
  </si>
  <si>
    <t>1704249893</t>
  </si>
  <si>
    <t>182</t>
  </si>
  <si>
    <t>K502</t>
  </si>
  <si>
    <t>Revize elektroinstalací silnoproudých</t>
  </si>
  <si>
    <t>-279278642</t>
  </si>
  <si>
    <t>183</t>
  </si>
  <si>
    <t>K503</t>
  </si>
  <si>
    <t>Revize hromosvodu a zemnění - PŘED ODKOPÁNÍM OBJEKTU</t>
  </si>
  <si>
    <t>286659525</t>
  </si>
  <si>
    <t>184</t>
  </si>
  <si>
    <t>K517</t>
  </si>
  <si>
    <t>Revize, zkoušky a měření elektronických komunikací vč. protokolů</t>
  </si>
  <si>
    <t>-304098659</t>
  </si>
  <si>
    <t>185</t>
  </si>
  <si>
    <t>K507</t>
  </si>
  <si>
    <t>Úklid průběžný</t>
  </si>
  <si>
    <t>-326149858</t>
  </si>
  <si>
    <t>258,93+761,34+642,27</t>
  </si>
  <si>
    <t>186</t>
  </si>
  <si>
    <t>K508</t>
  </si>
  <si>
    <t>Úklid závěrečný před předáním díla objednateli</t>
  </si>
  <si>
    <t>-1009645168</t>
  </si>
  <si>
    <t>187</t>
  </si>
  <si>
    <t>K509</t>
  </si>
  <si>
    <t>Koordinace řemesel</t>
  </si>
  <si>
    <t>1209824036</t>
  </si>
  <si>
    <t>188</t>
  </si>
  <si>
    <t>K512</t>
  </si>
  <si>
    <t>Funkční zkouška objektu vč. zprovoznění a přenastavení nově instalovaných prvků v rámci celoareálové konfigurace</t>
  </si>
  <si>
    <t>834768952</t>
  </si>
  <si>
    <t>189</t>
  </si>
  <si>
    <t>K513</t>
  </si>
  <si>
    <t>Kontrola stavby ze strany odborných orgánů vč. TIČR a vč. výstupních protokolů a stanovisek</t>
  </si>
  <si>
    <t>2048077064</t>
  </si>
  <si>
    <t>190</t>
  </si>
  <si>
    <t>K515</t>
  </si>
  <si>
    <t>Ekologické třídění odpadů</t>
  </si>
  <si>
    <t>-588521432</t>
  </si>
  <si>
    <t>191</t>
  </si>
  <si>
    <t>K516</t>
  </si>
  <si>
    <t>Odpadové hospodářství vč. kontrolního hlášení ke stavbě</t>
  </si>
  <si>
    <t>-517908752</t>
  </si>
  <si>
    <t>192</t>
  </si>
  <si>
    <t>K472</t>
  </si>
  <si>
    <t>Zajištění provizorního chodu CT po dobu realizace stavby</t>
  </si>
  <si>
    <t>…</t>
  </si>
  <si>
    <t>203458656</t>
  </si>
  <si>
    <t>193</t>
  </si>
  <si>
    <t>K518</t>
  </si>
  <si>
    <t>Zajištění provizorního řipojení vody, kanalizace a elektro pro zajištění chodu objektu</t>
  </si>
  <si>
    <t>-1720023858</t>
  </si>
  <si>
    <t>I.1.2 - Technika prostředí staveb</t>
  </si>
  <si>
    <t>I.1.2.2 - Zdravotně technické instalace</t>
  </si>
  <si>
    <t>D1 - Zdravotně technické instalace</t>
  </si>
  <si>
    <t xml:space="preserve">    D2 - Vodovod</t>
  </si>
  <si>
    <t xml:space="preserve">    D3 - Kanalizace</t>
  </si>
  <si>
    <t xml:space="preserve">    D4 - Zařizovací předměty</t>
  </si>
  <si>
    <t>D1</t>
  </si>
  <si>
    <t>D2</t>
  </si>
  <si>
    <t>Vodovod</t>
  </si>
  <si>
    <t>Pol93</t>
  </si>
  <si>
    <t>Potrubí PP-RCT vč. tvarovek a kotvícího mat. - D20</t>
  </si>
  <si>
    <t>Pol94</t>
  </si>
  <si>
    <t>Potrubí PP-RCT vč. tvarovek a kotvícího mat. - D25</t>
  </si>
  <si>
    <t>Pol95</t>
  </si>
  <si>
    <t>Potrubí PP-RCT vč. tvarovek a kotvícího mat. - D32</t>
  </si>
  <si>
    <t>Pol96</t>
  </si>
  <si>
    <t>Potrubí PP-RCT vč. tvarovek a kotvícího mat. - D40</t>
  </si>
  <si>
    <t>Pol97</t>
  </si>
  <si>
    <t>Potrubí PP-RCT vč. tvarovek a kotvícího mat. - D50</t>
  </si>
  <si>
    <t>Pol98</t>
  </si>
  <si>
    <t>Potrubí PP-RCT vč. tvarovek a kotvícího mat. - D63</t>
  </si>
  <si>
    <t>Pol99</t>
  </si>
  <si>
    <t>Potrubí PP-RCT vč. tvarovek a kotvícího mat. - D75</t>
  </si>
  <si>
    <t>Pol100</t>
  </si>
  <si>
    <t>Potrubí pozinkovaná ocel vč. tvarovek a kotvícího mat. - DN25</t>
  </si>
  <si>
    <t>Pol101</t>
  </si>
  <si>
    <t>Potrubí pozinkovaná ocel vč. tvarovek a kotvícího mat. - DN32</t>
  </si>
  <si>
    <t>Pol102</t>
  </si>
  <si>
    <t>Potrubí pozinkovaná ocel vč. tvarovek a kotvícího mat. - DN40</t>
  </si>
  <si>
    <t>Pol103</t>
  </si>
  <si>
    <t>Tepelná izolace potrubí SV - polyethylenová (např. Tubolit DG) tl. 9 mm pro D20</t>
  </si>
  <si>
    <t>Pol104</t>
  </si>
  <si>
    <t>Tepelná izolace potrubí SV - polyethylenová (např. Tubolit DG) tl. 9 mm pro D25</t>
  </si>
  <si>
    <t>Pol105</t>
  </si>
  <si>
    <t>Tepelná izolace potrubí SV - minerální s hliníkovou fólií (např. Rockwool 800) tl. 20 mm pro D20</t>
  </si>
  <si>
    <t>Pol106</t>
  </si>
  <si>
    <t>Tepelná izolace potrubí SV - minerální s hliníkovou fólií (např. Rockwool 800) tl. 20 mm pro D25</t>
  </si>
  <si>
    <t>Pol107</t>
  </si>
  <si>
    <t>Tepelná izolace potrubí SV - minerální s hliníkovou fólií (např. Rockwool 800) tl. 20 mm pro D32</t>
  </si>
  <si>
    <t>Pol108</t>
  </si>
  <si>
    <t>Tepelná izolace potrubí SV - minerální s hliníkovou fólií (např. Rockwool 800) tl. 20 mm pro D40</t>
  </si>
  <si>
    <t>Pol109</t>
  </si>
  <si>
    <t>Tepelná izolace potrubí SV - minerální s hliníkovou fólií (např. Rockwool 800) tl. 20 mm pro D50</t>
  </si>
  <si>
    <t>Pol110</t>
  </si>
  <si>
    <t>Tepelná izolace potrubí SV - minerální s hliníkovou fólií (např. Rockwool 800) tl. 20 mm pro D63</t>
  </si>
  <si>
    <t>Pol111</t>
  </si>
  <si>
    <t>Tepelná izolace potrubí SV - minerální s hliníkovou fólií (např. Rockwool 800) tl. 20 mm pro D75</t>
  </si>
  <si>
    <t>Pol112</t>
  </si>
  <si>
    <t>Tepelná izolace potrubí TV - polyethylenová (např. Tubolit DG) tl. 25 mm pro D20</t>
  </si>
  <si>
    <t>Pol113</t>
  </si>
  <si>
    <t>Tepelná izolace potrubí TV - polyethylenová (např. Tubolit DG) tl. 25 mm pro D25</t>
  </si>
  <si>
    <t>Pol114</t>
  </si>
  <si>
    <t>Tepelná izolace potrubí TV a CIR - minerální s hliníkovou fólií (např. Rockwool 800) tl. 30 mm pro D20</t>
  </si>
  <si>
    <t>Pol115</t>
  </si>
  <si>
    <t>Tepelná izolace potrubí TV a CIR - minerální s hliníkovou fólií (např. Rockwool 800) tl. 30 mm pro D25</t>
  </si>
  <si>
    <t>Pol116</t>
  </si>
  <si>
    <t>Tepelná izolace potrubí TV a CIR - minerální s hliníkovou fólií (např. Rockwool 800) tl. 30 mm pro D32</t>
  </si>
  <si>
    <t>Pol117</t>
  </si>
  <si>
    <t>Tepelná izolace potrubí TV a CIR - minerální s hliníkovou fólií (např. Rockwool 800) tl. 40 mm pro D40</t>
  </si>
  <si>
    <t>Pol118</t>
  </si>
  <si>
    <t>Tepelná izolace potrubí TV a CIR - minerální s hliníkovou fólií (např. Rockwool 800) tl. 40 mm pro D50</t>
  </si>
  <si>
    <t>Pol119</t>
  </si>
  <si>
    <t>Tepelná izolace potrubí TV a CIR - minerální s hliníkovou fólií (např. Rockwool 800) tl. 40 mm pro D63</t>
  </si>
  <si>
    <t>Pol120</t>
  </si>
  <si>
    <t>Tepelná izolace potrubí požární vody - polyethylenová (např. Tubolit DG) tl. 5 mm pro DN25</t>
  </si>
  <si>
    <t>Pol121</t>
  </si>
  <si>
    <t>Tepelná izolace potrubí požární vody - polyethylenová (např. Tubolit DG) tl. 5 mm pro DN32</t>
  </si>
  <si>
    <t>Pol122</t>
  </si>
  <si>
    <t>Tepelná izolace potrubí požární vody - polyethylenová (např. Tubolit DG) tl. 5 mm pro DN40</t>
  </si>
  <si>
    <t>Pol123</t>
  </si>
  <si>
    <t>Rohový ventil 1/2" / 3/8" - umyvadlo, dřez a bidet</t>
  </si>
  <si>
    <t>Pol124</t>
  </si>
  <si>
    <t>Kulový kohout KK15</t>
  </si>
  <si>
    <t>Pol125</t>
  </si>
  <si>
    <t>Kulový kohout KK15 s vypouštěním</t>
  </si>
  <si>
    <t>Pol126</t>
  </si>
  <si>
    <t>Kulový kohout KK25</t>
  </si>
  <si>
    <t>Pol127</t>
  </si>
  <si>
    <t>Kulový kohout KK32</t>
  </si>
  <si>
    <t>Pol128</t>
  </si>
  <si>
    <t>Kulový kohout KK40</t>
  </si>
  <si>
    <t>Pol129</t>
  </si>
  <si>
    <t>Kulový kohout KK40 s vypouštěním</t>
  </si>
  <si>
    <t>Pol130</t>
  </si>
  <si>
    <t>Kulový kohout KK50</t>
  </si>
  <si>
    <t>Pol131</t>
  </si>
  <si>
    <t>Kulový kohout KK50 s vypouštěním</t>
  </si>
  <si>
    <t>Pol132</t>
  </si>
  <si>
    <t>Termostatický vyvažovací cirkulační ventil DN15 - pro cirkulaci TV</t>
  </si>
  <si>
    <t>Pol133</t>
  </si>
  <si>
    <t>Zpětná klapka DN40 - pro požární vodovod</t>
  </si>
  <si>
    <t>Pol134</t>
  </si>
  <si>
    <t>Zpětná klapka závitová DN50 - vodoměrná sestava</t>
  </si>
  <si>
    <t>Pol135</t>
  </si>
  <si>
    <t>Fitr závitový DN50 - vodoměrná sestava</t>
  </si>
  <si>
    <t>Pol136</t>
  </si>
  <si>
    <t>Vodoměr na SV Qn25 s M-BUS vč. šroubení - podružný vodoměr do vodoměrné sestavy</t>
  </si>
  <si>
    <t>Pol137</t>
  </si>
  <si>
    <t>Hydrantový systém D25 do zdi - pr. hadice 25 mm, délka 30m, hubice pr. 6 mm 3 polohy, vč. montážní sady, skříně a KK25</t>
  </si>
  <si>
    <t>Pol138</t>
  </si>
  <si>
    <t>Hydrantový systém D25 na zeď - pr. hadice 25 mm, délka 30m, hubice pr. 6 mm 3 polohy, vč. montážní sady, skříně a KK25</t>
  </si>
  <si>
    <t>Pol139</t>
  </si>
  <si>
    <t>Revizní dvířka 300x300mm - pro armatury v podhledech</t>
  </si>
  <si>
    <t>Pol140</t>
  </si>
  <si>
    <t>Revizní dvířka 500x500mm - pro armatury v podhledech</t>
  </si>
  <si>
    <t>D3</t>
  </si>
  <si>
    <t>Kanalizace</t>
  </si>
  <si>
    <t>Pol141</t>
  </si>
  <si>
    <t>Výkopy pro potrubí do hl. 2,5 m a šíře 1,0 m</t>
  </si>
  <si>
    <t>Pol142</t>
  </si>
  <si>
    <t>Obsyp a podsyp štěrkopísek</t>
  </si>
  <si>
    <t>Pol143</t>
  </si>
  <si>
    <t>Hutněný zpětný zásyp</t>
  </si>
  <si>
    <t>Pol144</t>
  </si>
  <si>
    <t>Naložení a odvoz přebytečného výkopku</t>
  </si>
  <si>
    <t>Pol145</t>
  </si>
  <si>
    <t>Potrubí PVC-KG, vč. tvarovek, fixačního materiálu a těsnění - DN100 SN4</t>
  </si>
  <si>
    <t>Pol146</t>
  </si>
  <si>
    <t>Potrubí PVC-KG, vč. tvarovek, fixačního materiálu a těsnění - DN125 SN4</t>
  </si>
  <si>
    <t>Pol147</t>
  </si>
  <si>
    <t>Potrubí PVC-KG, vč. tvarovek, fixačního materiálu a těsnění - DN200 SN8</t>
  </si>
  <si>
    <t>Pol148</t>
  </si>
  <si>
    <t>Potrubí PP-HT, vč. tvarovek, fixačního materiálu a těsnění - DN32</t>
  </si>
  <si>
    <t>Pol149</t>
  </si>
  <si>
    <t>Potrubí PP-HT, vč. tvarovek, fixačního materiálu a těsnění - DN40</t>
  </si>
  <si>
    <t>Pol150</t>
  </si>
  <si>
    <t>Potrubí PP-HT, vč. tvarovek, fixačního materiálu a těsnění - DN50</t>
  </si>
  <si>
    <t>Pol151</t>
  </si>
  <si>
    <t>Potrubí PP-HT, vč. tvarovek, fixačního materiálu a těsnění - DN70</t>
  </si>
  <si>
    <t>Pol152</t>
  </si>
  <si>
    <t>Potrubí PP-HT, vč. tvarovek, fixačního materiálu a těsnění - DN100</t>
  </si>
  <si>
    <t>Pol153</t>
  </si>
  <si>
    <t>Potrubí PP-HT, vč. tvarovek, fixačního materiálu a těsnění - DN125</t>
  </si>
  <si>
    <t>Pol154</t>
  </si>
  <si>
    <t>Protihlkuková izolace potrubí PP-HT - minerální s hliníkovou fólií (např. Rockwool 800) tl. 20 mm pro DN32</t>
  </si>
  <si>
    <t>Pol155</t>
  </si>
  <si>
    <t>Protihlkuková izolace potrubí PP-HT - minerální s hliníkovou fólií (např. Rockwool 800) tl. 20 mm pro DN40</t>
  </si>
  <si>
    <t>Pol156</t>
  </si>
  <si>
    <t>Protihlkuková izolace potrubí PP-HT - minerální s hliníkovou fólií (např. Rockwool 800) tl. 20 mm pro DN50</t>
  </si>
  <si>
    <t>Pol157</t>
  </si>
  <si>
    <t>Protihlkuková izolace potrubí PP-HT - minerální s hliníkovou fólií (např. Rockwool 800) tl. 20 mm pro DN70</t>
  </si>
  <si>
    <t>Pol158</t>
  </si>
  <si>
    <t>Protihlkuková izolace potrubí PP-HT - minerální s hliníkovou fólií (např. Rockwool 800) tl. 20 mm pro DN100</t>
  </si>
  <si>
    <t>Pol159</t>
  </si>
  <si>
    <t>Protihlkuková izolace potrubí PP-HT - minerální s hliníkovou fólií (např. Rockwool 800) tl. 20 mm pro DN125</t>
  </si>
  <si>
    <t>Pol160</t>
  </si>
  <si>
    <t>Čistící kus PP-HT - DN50</t>
  </si>
  <si>
    <t>Pol161</t>
  </si>
  <si>
    <t>Čistící kus PP-HT - DN70</t>
  </si>
  <si>
    <t>Pol162</t>
  </si>
  <si>
    <t>Čistící kus PP-HT - DN100</t>
  </si>
  <si>
    <t>Pol163</t>
  </si>
  <si>
    <t>Čistící kus PP-HT - DN125</t>
  </si>
  <si>
    <t>Pol164</t>
  </si>
  <si>
    <t>Čistící kus PVC-KG - DN200</t>
  </si>
  <si>
    <t>Pol165</t>
  </si>
  <si>
    <t>Přivzdušňovací ventil (PV) DN50 podmítkový</t>
  </si>
  <si>
    <t>Pol166</t>
  </si>
  <si>
    <t>Přivzdušňovací ventil (PV) DN50</t>
  </si>
  <si>
    <t>Pol167</t>
  </si>
  <si>
    <t>Přivzdušňovací ventil (PV) DN100</t>
  </si>
  <si>
    <t>Pol168</t>
  </si>
  <si>
    <t>Suchý sifon pro jednotku chlazení a VZT</t>
  </si>
  <si>
    <t>Pol169</t>
  </si>
  <si>
    <t>Suchý sifon podomítkový pro jednotku chlazení</t>
  </si>
  <si>
    <t>Pol170</t>
  </si>
  <si>
    <t>Vpusť podlahová suchá DN70, 0,5 l/s, nerezová mřížka</t>
  </si>
  <si>
    <t>Pol171</t>
  </si>
  <si>
    <t>Vpusť podlahová suchá DN70, 0,8 l/s, nerezová mřížka</t>
  </si>
  <si>
    <t>Pol172</t>
  </si>
  <si>
    <t>Revizní mřížka 200x200 pro přivzdušňovací ventil</t>
  </si>
  <si>
    <t>Pol173</t>
  </si>
  <si>
    <t>Revizní dvířka 200x200 pro čistící kus PP-HT</t>
  </si>
  <si>
    <t>Pol174</t>
  </si>
  <si>
    <t>Revizní šachta 800x1000 s pachotěsným poklopem 600x900 do hl. 1,9m</t>
  </si>
  <si>
    <t>D4</t>
  </si>
  <si>
    <t>Zařizovací předměty</t>
  </si>
  <si>
    <t>Pol175</t>
  </si>
  <si>
    <t>Baterie umyvadlová stojánková páková úsporná s průtokem max. 0,1 l/s s uzavíráním odtoku vč. připojovacích nerezem opletených hadiček 3/8"</t>
  </si>
  <si>
    <t>Pol176</t>
  </si>
  <si>
    <t>Baterie umyvadlová imobilní stojánková páková úsporná s průtokem max. 0,1 l/s bez uzavírání odtoku vč. připojovacích nerezem opletených hadiček 3/8"</t>
  </si>
  <si>
    <t>Pol177</t>
  </si>
  <si>
    <t>Baterie dřezová stojánková páková vč. připojovacích nerezem opletených hadiček 3/8"</t>
  </si>
  <si>
    <t>Pol178</t>
  </si>
  <si>
    <t>Baterie bidetová stojánková páková vč. připojovacích nerezem opletených hadiček 3/8"</t>
  </si>
  <si>
    <t>Pol179</t>
  </si>
  <si>
    <t>Baterie sprchová termostatická úsporná s průtokem max. 0,1 l/s vč. nástěnek a sprchového setu s ruční a hlavovou sprchou</t>
  </si>
  <si>
    <t>Pol180</t>
  </si>
  <si>
    <t>Baterie výlevková páková nástěnná vč. nástěnek</t>
  </si>
  <si>
    <t>Pol181</t>
  </si>
  <si>
    <t>Bidetová sprška páková nástěnná vč. nástěnek a ruční spršky</t>
  </si>
  <si>
    <t>Pol182</t>
  </si>
  <si>
    <t>Umývátko keramické bílé vč. sifonu a montážní sady</t>
  </si>
  <si>
    <t>Pol183</t>
  </si>
  <si>
    <t>Umyvadlo keramické bílé vč. sifonu a montážní sady</t>
  </si>
  <si>
    <t>Pol184</t>
  </si>
  <si>
    <t>Umyvadlo imobilní keramické bílé vč. sifonu a montážní sady</t>
  </si>
  <si>
    <t>Pol185</t>
  </si>
  <si>
    <t>Dřez nerezový vč. sifonu a instalační sady</t>
  </si>
  <si>
    <t>Pol186</t>
  </si>
  <si>
    <t>Dřez dvojitý nerezový vč. sifonu a instalační sady</t>
  </si>
  <si>
    <t>Pol187</t>
  </si>
  <si>
    <t>Výlevka keramická bílá stojící včetně roštu</t>
  </si>
  <si>
    <t>Pol188</t>
  </si>
  <si>
    <t>Klozet závěsný včetně sanitárního předstěnového modulu s integrovanou splachovací nádržkou, sedátka soft close, napojovací tvarovky, vč. kotevního materálu, rohového ventilu 1/2", nerezem opletené hadičky 3/8", odhlučňovací podložky aspl. tlačítka</t>
  </si>
  <si>
    <t>Pol189</t>
  </si>
  <si>
    <t>Klozet imobilní závěsný včetně sanitárního předstěnového modulu s integrovanou splachovací nádržkou, sedátka soft close, napojovací tvarovky, vč. kotevního materálu, rohového ventilu 1/2", nerezem opletené hadičky 3/8", odhlučňovací podložky aspl. tlačítk</t>
  </si>
  <si>
    <t>Pol190</t>
  </si>
  <si>
    <t>Pisoár keramický bílý včetně elektornického splachovacího systému, napojovací opletené hadičky 3/8", rohového ventilu 1/2" se zpětnou klapkou a napájecího trafa</t>
  </si>
  <si>
    <t>196</t>
  </si>
  <si>
    <t>Pol191</t>
  </si>
  <si>
    <t>Bidet keramický bílý závěsný včetně sifonu a kotvícího materiálu</t>
  </si>
  <si>
    <t>198</t>
  </si>
  <si>
    <t>Pol192</t>
  </si>
  <si>
    <t>Sprchová vanička z litého mramoru do 1200x1200 mm se sifonem DN50 vč. nožiček a krycího panelu</t>
  </si>
  <si>
    <t>Pol193</t>
  </si>
  <si>
    <t>Sprchová skleněná zástěna, do šíře 1200 mm, otvírací, výšky min. 190 cm, chrom</t>
  </si>
  <si>
    <t>Pol194</t>
  </si>
  <si>
    <t>Sprchový žlábek do 1200 mm vč. sifonu a nožiček, nerezový kryt</t>
  </si>
  <si>
    <t>725291668</t>
  </si>
  <si>
    <t>Montáž madla invalidního rovného</t>
  </si>
  <si>
    <t>-2087777387</t>
  </si>
  <si>
    <t>55147052</t>
  </si>
  <si>
    <t>madlo invalidní rovné bílé 500mm</t>
  </si>
  <si>
    <t>1895607055</t>
  </si>
  <si>
    <t>725291670</t>
  </si>
  <si>
    <t>Montáž madla invalidního krakorcového sklopného</t>
  </si>
  <si>
    <t>510990606</t>
  </si>
  <si>
    <t>55147060</t>
  </si>
  <si>
    <t>madlo invalidní krakorcové sklopné bílé 600mm</t>
  </si>
  <si>
    <t>-2101809901</t>
  </si>
  <si>
    <t>725291673</t>
  </si>
  <si>
    <t>Montáž madla podpěrného do zdi</t>
  </si>
  <si>
    <t>-1811610815</t>
  </si>
  <si>
    <t>55147171</t>
  </si>
  <si>
    <t>madlo podpěrné do zdi pravé/levé bílé 340x813mm</t>
  </si>
  <si>
    <t>1836759133</t>
  </si>
  <si>
    <t>K683</t>
  </si>
  <si>
    <t>Sprchové sedátko sklopné plastové</t>
  </si>
  <si>
    <t>-1715631923</t>
  </si>
  <si>
    <t>I.1.2.4a - Vytápění</t>
  </si>
  <si>
    <t>1 - Vytápění</t>
  </si>
  <si>
    <t>K614</t>
  </si>
  <si>
    <t>Ultrazvukový měřič tepla s M-bus komunikací pro celkové měření spotřeby tepla - 10 m3/hod, DN 50, stavební délka 300 mm včetně čidel a jímek</t>
  </si>
  <si>
    <t>512</t>
  </si>
  <si>
    <t>-1743123981</t>
  </si>
  <si>
    <t>K615</t>
  </si>
  <si>
    <t xml:space="preserve">Ultrazvukový měřič tepla s M-bus komunikací pro měření spotřeby tepla na ohřev  TUV - 3,5 m3/h, DN 25, stavební délka 260 mm včetně čidel a jímek</t>
  </si>
  <si>
    <t>359695283</t>
  </si>
  <si>
    <t>K616</t>
  </si>
  <si>
    <t>Trubkové otopné těleso KRT 1500.495</t>
  </si>
  <si>
    <t>-916872132</t>
  </si>
  <si>
    <t>K617</t>
  </si>
  <si>
    <t>Deskové otopné těleso s vestavěnou ventilovou vložkou provedení Hygiene 11-500/400</t>
  </si>
  <si>
    <t>-2001945876</t>
  </si>
  <si>
    <t>K618</t>
  </si>
  <si>
    <t>Deskové otopné těleso s vestavěnou ventilovou vložkou provedení Hygiene 11-500/500</t>
  </si>
  <si>
    <t>-1223504127</t>
  </si>
  <si>
    <t>K619</t>
  </si>
  <si>
    <t>Deskové otopné těleso s vestavěnou ventilovou vložkou provedení Hygiene 11-500/600</t>
  </si>
  <si>
    <t>2044448882</t>
  </si>
  <si>
    <t>K620</t>
  </si>
  <si>
    <t>Deskové otopné těleso s vestavěnou ventilovou vložkou provedení Hygiene 11-500/700</t>
  </si>
  <si>
    <t>-391964263</t>
  </si>
  <si>
    <t>K621</t>
  </si>
  <si>
    <t>Deskové otopné těleso s vestavěnou ventilovou vložkou provedení Hygiene 11-500/800</t>
  </si>
  <si>
    <t>1491600922</t>
  </si>
  <si>
    <t>K622</t>
  </si>
  <si>
    <t>Deskové otopné těleso s vestavěnou ventilovou vložkou provedení Hygiene 11-500/900</t>
  </si>
  <si>
    <t>-737349729</t>
  </si>
  <si>
    <t>K623</t>
  </si>
  <si>
    <t>Deskové otopné těleso s vestavěnou ventilovou vložkou provedení Hygiene 11-500/1000</t>
  </si>
  <si>
    <t>422222591</t>
  </si>
  <si>
    <t>K624</t>
  </si>
  <si>
    <t>Deskové otopné těleso s vestavěnou ventilovou vložkou provedení Hygiene 11-500/1100</t>
  </si>
  <si>
    <t>-835641532</t>
  </si>
  <si>
    <t>K625</t>
  </si>
  <si>
    <t>Deskové otopné těleso s vestavěnou ventilovou vložkou provedení Hygiene 11-500/1200</t>
  </si>
  <si>
    <t>1650979775</t>
  </si>
  <si>
    <t>K626</t>
  </si>
  <si>
    <t>Deskové otopné těleso s vestavěnou ventilovou vložkou provedení Hygiene 11-500/1400</t>
  </si>
  <si>
    <t>-1928194557</t>
  </si>
  <si>
    <t>K627</t>
  </si>
  <si>
    <t>Deskové otopné těleso s vestavěnou ventilovou vložkou provedení Hygiene 11-500/1600</t>
  </si>
  <si>
    <t>-1676224393</t>
  </si>
  <si>
    <t>K628</t>
  </si>
  <si>
    <t>Deskové otopné těleso s vestavěnou ventilovou vložkou provedení Hygiene 22-500/900</t>
  </si>
  <si>
    <t>672255276</t>
  </si>
  <si>
    <t>K629</t>
  </si>
  <si>
    <t>Deskové otopné těleso s vestavěnou ventilovou vložkou provedení Hygiene 22-500/1000</t>
  </si>
  <si>
    <t>538374817</t>
  </si>
  <si>
    <t>K630</t>
  </si>
  <si>
    <t>Deskové otopné těleso s vestavěnou ventilovou vložkou provedení Hygiene 22-500/1100</t>
  </si>
  <si>
    <t>-2046751619</t>
  </si>
  <si>
    <t>K631</t>
  </si>
  <si>
    <t>Deskové otopné těleso s vestavěnou ventilovou vložkou provedení Hygiene 22-900/500</t>
  </si>
  <si>
    <t>1702977005</t>
  </si>
  <si>
    <t>K632</t>
  </si>
  <si>
    <t>Dvojitý ventil s uzavíratelným šroubením pro desková tělesa</t>
  </si>
  <si>
    <t>-1265476649</t>
  </si>
  <si>
    <t>K633</t>
  </si>
  <si>
    <t>Přímý ventil pro trubkové otopné těleso</t>
  </si>
  <si>
    <t>1567988579</t>
  </si>
  <si>
    <t>K634</t>
  </si>
  <si>
    <t>Přímé šroubení pro trubkové otopné těleso</t>
  </si>
  <si>
    <t>2103515615</t>
  </si>
  <si>
    <t>K635</t>
  </si>
  <si>
    <t>Ruční regulační ventil (např. STAD) DN 10</t>
  </si>
  <si>
    <t>-1620257805</t>
  </si>
  <si>
    <t>K636</t>
  </si>
  <si>
    <t>Ruční regulační ventil (např. STAD) DN 15</t>
  </si>
  <si>
    <t>2039753658</t>
  </si>
  <si>
    <t>K637</t>
  </si>
  <si>
    <t>Ruční regulační ventil (např. STAD) DN 20</t>
  </si>
  <si>
    <t>1996764361</t>
  </si>
  <si>
    <t>K638</t>
  </si>
  <si>
    <t>Kulový kohout uzavírací DN 15</t>
  </si>
  <si>
    <t>-1066622883</t>
  </si>
  <si>
    <t>K639</t>
  </si>
  <si>
    <t>Kulový kohout uzavírací DN 20</t>
  </si>
  <si>
    <t>-525208853</t>
  </si>
  <si>
    <t>K640</t>
  </si>
  <si>
    <t>Kulový kohout uzavírací DN 25</t>
  </si>
  <si>
    <t>1395465816</t>
  </si>
  <si>
    <t>K641</t>
  </si>
  <si>
    <t>Termostatická hlavice</t>
  </si>
  <si>
    <t>-1375222730</t>
  </si>
  <si>
    <t>K642</t>
  </si>
  <si>
    <t>Vypouštěcí ventil 1/2 "</t>
  </si>
  <si>
    <t>1270880576</t>
  </si>
  <si>
    <t>K643</t>
  </si>
  <si>
    <t>Automatický odvzdušňovací ventil</t>
  </si>
  <si>
    <t>732067278</t>
  </si>
  <si>
    <t>K644</t>
  </si>
  <si>
    <t>Potrubí měděné - lisovací systém Viega Profipress 15 x 1</t>
  </si>
  <si>
    <t>9787020</t>
  </si>
  <si>
    <t>K645</t>
  </si>
  <si>
    <t>Potrubí měděné - lisovací systém Viega Profipress 18 x 1</t>
  </si>
  <si>
    <t>154056654</t>
  </si>
  <si>
    <t>K646</t>
  </si>
  <si>
    <t>Potrubí měděné - lisovací systém Viega Profipress 22 x 1</t>
  </si>
  <si>
    <t>2059116499</t>
  </si>
  <si>
    <t>K647</t>
  </si>
  <si>
    <t>Potrubí měděné - lisovací systém Viega Profipress 28 x 1</t>
  </si>
  <si>
    <t>526515219</t>
  </si>
  <si>
    <t>K648</t>
  </si>
  <si>
    <t>Potrubí měděné - lisovací systém Viega Profipress 35 x 1,5</t>
  </si>
  <si>
    <t>1017659518</t>
  </si>
  <si>
    <t>K649</t>
  </si>
  <si>
    <t>Potrubí měděné - lisovací systém Viega Profipress 42 x 1,5</t>
  </si>
  <si>
    <t>-1189215884</t>
  </si>
  <si>
    <t>K650</t>
  </si>
  <si>
    <t>Izolace systémová Mirelon PRO tl. 13 mm 15 x 1 (nehořlavé provedení)</t>
  </si>
  <si>
    <t>-811656038</t>
  </si>
  <si>
    <t>K651</t>
  </si>
  <si>
    <t>Izolace systémová Mirelon PRO tl. 13 mm 18 x 1 (nehořlavé provedení)</t>
  </si>
  <si>
    <t>616807019</t>
  </si>
  <si>
    <t>K652</t>
  </si>
  <si>
    <t>Izolace systémová Mirelon PRO tl. 13 mm 22 x 1 (nehořlavé provedení)</t>
  </si>
  <si>
    <t>-1526595131</t>
  </si>
  <si>
    <t>K653</t>
  </si>
  <si>
    <t>Izolace systémová Mirelon PRO tl. 13 mm 28 x 1 (nehořlavé provedení)</t>
  </si>
  <si>
    <t>1659717556</t>
  </si>
  <si>
    <t>K654</t>
  </si>
  <si>
    <t>Izolace systémová Mirelon PRO tl. 13 mm 35 x 1,5 (nehořlavé provedení)</t>
  </si>
  <si>
    <t>353634359</t>
  </si>
  <si>
    <t>K655</t>
  </si>
  <si>
    <t>Izolace systémová Mirelon PRO tl. 13 mm 42 x 1,5 (nehořlavé provedení)</t>
  </si>
  <si>
    <t>-123016816</t>
  </si>
  <si>
    <t>K656</t>
  </si>
  <si>
    <t>kotevní materiál, závěsy konzole atd.</t>
  </si>
  <si>
    <t>-146237021</t>
  </si>
  <si>
    <t>K657</t>
  </si>
  <si>
    <t>Doregulování hydrodinamických tlaků</t>
  </si>
  <si>
    <t>-906235319</t>
  </si>
  <si>
    <t>K658</t>
  </si>
  <si>
    <t>Uvedení do provozu</t>
  </si>
  <si>
    <t>1791692826</t>
  </si>
  <si>
    <t>K659</t>
  </si>
  <si>
    <t>Napuštění a odvzdušnění soustavy</t>
  </si>
  <si>
    <t>1291561637</t>
  </si>
  <si>
    <t>K661</t>
  </si>
  <si>
    <t>Napojení na stávající rozvody</t>
  </si>
  <si>
    <t>-310874548</t>
  </si>
  <si>
    <t>K662</t>
  </si>
  <si>
    <t>Vypuštění části topného systému</t>
  </si>
  <si>
    <t>4453393</t>
  </si>
  <si>
    <t>K663</t>
  </si>
  <si>
    <t>Úpravy stávajícího rozvodu včetně materiálu</t>
  </si>
  <si>
    <t>-2142638793</t>
  </si>
  <si>
    <t>I.1.2.4b - Vzduchotechnika</t>
  </si>
  <si>
    <t>1 - Vzduchotechnika</t>
  </si>
  <si>
    <t xml:space="preserve">    D1 - Zař. č.1 - Větrání a chlazení CT</t>
  </si>
  <si>
    <t xml:space="preserve">    D2 - Zař. č.2 - Větrání šatny</t>
  </si>
  <si>
    <t xml:space="preserve">    D3 - Zař. č.3 - Větrání IT</t>
  </si>
  <si>
    <t xml:space="preserve">    D4 - Zař. č.4 - Větrání a chlazení pokoje</t>
  </si>
  <si>
    <t xml:space="preserve">    D5 - Zař. č.5 - Větrání a chlazení ambulance</t>
  </si>
  <si>
    <t xml:space="preserve">    D6 - Zař. č.6 - Větrání kuchyňky</t>
  </si>
  <si>
    <t xml:space="preserve">    D7 - Zař. č.7 - Větrání a chlazení server</t>
  </si>
  <si>
    <t xml:space="preserve">    D8 - Zař. č.8 - Větrání a chlazení rozvodna</t>
  </si>
  <si>
    <t xml:space="preserve">    D9 - Zař. č.9 - Větrání technických místností</t>
  </si>
  <si>
    <t>D10 - Zař. č.10 - Společné sání a výfuk</t>
  </si>
  <si>
    <t>D11 - Zař. č.11 Požární větrání evakuačního výtahu</t>
  </si>
  <si>
    <t>D12 - Zař. č.12 Požární větrání CHÚC</t>
  </si>
  <si>
    <t>Zař. č.1 - Větrání a chlazení CT</t>
  </si>
  <si>
    <t>1.01</t>
  </si>
  <si>
    <t>VZT jednotka (Vp=600 m³/h/ Pext=300 Pa; Vo=600 m³/h/ Pext=300 Pa; Pp=1 kW; 230 V; 5 A) ve složení na přívodu filtr M5, deskovýí výměník ZZT, přímý chladič, vodní ohřívač.ventilátor, filtr F9, vč. uzavírací klapky se servopohonem, na odvodu ve složení filt</t>
  </si>
  <si>
    <t>-492768197</t>
  </si>
  <si>
    <t>1.02</t>
  </si>
  <si>
    <t xml:space="preserve">Kondenzační jednotka pro VZT jednotku (Qch=2,5kW,  Pp= 0,61kW, 230V, 5,57A), vč. připojovacího modulu</t>
  </si>
  <si>
    <t>-933089590</t>
  </si>
  <si>
    <t>1.02a</t>
  </si>
  <si>
    <t>Montáž chlazení, vč.potrubí chladiva, izolace a propojovacích kabelů</t>
  </si>
  <si>
    <t>813479553</t>
  </si>
  <si>
    <t>1.02b</t>
  </si>
  <si>
    <t>Komponenty chladícího okruhu</t>
  </si>
  <si>
    <t>kpl.</t>
  </si>
  <si>
    <t>-1701475051</t>
  </si>
  <si>
    <t>1.03</t>
  </si>
  <si>
    <t>Buňkový tlumič hluku 200x200x1000</t>
  </si>
  <si>
    <t>244094708</t>
  </si>
  <si>
    <t>1.05</t>
  </si>
  <si>
    <t>Požární klapka ø250 mm-.40 TPM 140/19</t>
  </si>
  <si>
    <t>1841869279</t>
  </si>
  <si>
    <t>1.11</t>
  </si>
  <si>
    <t>Regulační klapka kruhová jednolistá ø160</t>
  </si>
  <si>
    <t>360732411</t>
  </si>
  <si>
    <t>1.15</t>
  </si>
  <si>
    <t xml:space="preserve">Vířivý anemostat  přívodní 400x16, vč. Plenum boxu, pozink. Plech</t>
  </si>
  <si>
    <t>-386981638</t>
  </si>
  <si>
    <t>1.18</t>
  </si>
  <si>
    <t>Talířový ventil přívodní ø125 mm</t>
  </si>
  <si>
    <t>1601315972</t>
  </si>
  <si>
    <t>1.30</t>
  </si>
  <si>
    <t>Venkovní jednotka (Qch=14kW, Qt=16kW, Pp=3,33kW, 400V, 17A)</t>
  </si>
  <si>
    <t>-660744524</t>
  </si>
  <si>
    <t>1.31</t>
  </si>
  <si>
    <t>Kazetová 4 cestná jednotka (Qch=1,6kW, Pp=0,03kW, 230V)vč. čerpadla kondenzátu</t>
  </si>
  <si>
    <t>-635376558</t>
  </si>
  <si>
    <t>1.32</t>
  </si>
  <si>
    <t>Kazetová 4 cestná jednotka (Qch=6kW, Pp=0,03kW, 230V)vč. čerpadla kondenzátu</t>
  </si>
  <si>
    <t>-1426589056</t>
  </si>
  <si>
    <t>1.33</t>
  </si>
  <si>
    <t>Čelní panel 4 cestné kazetové jednotky</t>
  </si>
  <si>
    <t>-1073050721</t>
  </si>
  <si>
    <t>1.34</t>
  </si>
  <si>
    <t>Komponenty chladícího okruhu (Cu rozbočky)</t>
  </si>
  <si>
    <t>1167111267</t>
  </si>
  <si>
    <t>1.35</t>
  </si>
  <si>
    <t>Kabelový ovladač Standard, barevný ČJ</t>
  </si>
  <si>
    <t>-1140448877</t>
  </si>
  <si>
    <t>1.36</t>
  </si>
  <si>
    <t>Kabely skupinového ovládání</t>
  </si>
  <si>
    <t>821189690</t>
  </si>
  <si>
    <t>1.37</t>
  </si>
  <si>
    <t>Montáž chlazení vč. potrubí chladiva, izolace a propojovacích kabelů</t>
  </si>
  <si>
    <t>-1432772610</t>
  </si>
  <si>
    <t>1.38</t>
  </si>
  <si>
    <t>sada pro zavěšení vnitřní jednotky</t>
  </si>
  <si>
    <t>-2010016664</t>
  </si>
  <si>
    <t>1.39</t>
  </si>
  <si>
    <t>náplň chladiva</t>
  </si>
  <si>
    <t>-736644614</t>
  </si>
  <si>
    <t>1.45</t>
  </si>
  <si>
    <t>Čtyřhranné potrubí rovné sk.I z pozink. plechu vč. spojovacího a montážního materiálu, rozvinutá plocha potrubí</t>
  </si>
  <si>
    <t>m²</t>
  </si>
  <si>
    <t>-338070884</t>
  </si>
  <si>
    <t>1.46</t>
  </si>
  <si>
    <t>Čtyřhranné potrubí tvarovky sk.I z pozink. plechu vč. spojovacího a montážního materiálu, rozvinutá plocha potrubí</t>
  </si>
  <si>
    <t>386325970</t>
  </si>
  <si>
    <t>1.47</t>
  </si>
  <si>
    <t>VZT potrubí SPIRO SAFE sk.I ø 125 mm, vč. tvarovek 10% v provedení pozink. Plech</t>
  </si>
  <si>
    <t>bm</t>
  </si>
  <si>
    <t>2087545740</t>
  </si>
  <si>
    <t>1.48</t>
  </si>
  <si>
    <t>VZT potrubí SPIRO SAFE sk.I ø 160 mm, vč. tvarovek 10% v provedení pozink. Plech</t>
  </si>
  <si>
    <t>-1689089245</t>
  </si>
  <si>
    <t>1.49</t>
  </si>
  <si>
    <t>VZT potrubí SPIRO SAFE sk.I ø 200 mm, vč. tvarovek 40% v provedení pozink. Plech</t>
  </si>
  <si>
    <t>1620502618</t>
  </si>
  <si>
    <t>1.50</t>
  </si>
  <si>
    <t>VZT potrubí SPIRO SAFE sk.I ø 250 mm, vč. tvarovek 10% v provedení pozink. Plech</t>
  </si>
  <si>
    <t>-1255490549</t>
  </si>
  <si>
    <t>1.51</t>
  </si>
  <si>
    <t>Ohebné hluktlumící potrubí ø 125 mm,</t>
  </si>
  <si>
    <t>1991607916</t>
  </si>
  <si>
    <t>1.52</t>
  </si>
  <si>
    <t>Ohebné hluktlumící potrubí ø 160 mm,</t>
  </si>
  <si>
    <t>-1908970106</t>
  </si>
  <si>
    <t>1.53</t>
  </si>
  <si>
    <t>Požární a tepelná izolace tl. 40 mm s al. Folii, odolnost 30 min.</t>
  </si>
  <si>
    <t>-1152181073</t>
  </si>
  <si>
    <t>1.54</t>
  </si>
  <si>
    <t>Tepelně akustická izolace ze z kaučuku tl. 20mm</t>
  </si>
  <si>
    <t>-1892801689</t>
  </si>
  <si>
    <t>1.55</t>
  </si>
  <si>
    <t>Tepelně akustická izolace ze z minerální vlny tl. 40mm</t>
  </si>
  <si>
    <t>-282901251</t>
  </si>
  <si>
    <t>1.56</t>
  </si>
  <si>
    <t>Montážní a spojovací materiál</t>
  </si>
  <si>
    <t>229330901</t>
  </si>
  <si>
    <t>1A.04</t>
  </si>
  <si>
    <t>-1434040158</t>
  </si>
  <si>
    <t>1A.06</t>
  </si>
  <si>
    <t>1132639937</t>
  </si>
  <si>
    <t>1A.07</t>
  </si>
  <si>
    <t>Požární klapka 400x200-.40 TPM 103/14</t>
  </si>
  <si>
    <t>2005932758</t>
  </si>
  <si>
    <t>1A.10</t>
  </si>
  <si>
    <t>Regulační klapka kruhová jednolistá ø125</t>
  </si>
  <si>
    <t>-1571822767</t>
  </si>
  <si>
    <t>1A.12</t>
  </si>
  <si>
    <t>697128130</t>
  </si>
  <si>
    <t>1A.16</t>
  </si>
  <si>
    <t xml:space="preserve">Vířivý anemostat  odvodní 400x16, vč. Plenum boxu, pozink. Plech</t>
  </si>
  <si>
    <t>-611647977</t>
  </si>
  <si>
    <t>1A.17</t>
  </si>
  <si>
    <t>Talířový ventil odvodní ø125 mm</t>
  </si>
  <si>
    <t>-1055644516</t>
  </si>
  <si>
    <t>Pol1</t>
  </si>
  <si>
    <t>Dodávka směšovácího uzlu (montáž není v ceně, zajistí profese ÚT)</t>
  </si>
  <si>
    <t>-741631033</t>
  </si>
  <si>
    <t>Pol2</t>
  </si>
  <si>
    <t>Brána Modbus</t>
  </si>
  <si>
    <t>-1307773612</t>
  </si>
  <si>
    <t>Zař. č.2 - Větrání šatny</t>
  </si>
  <si>
    <t>2.01</t>
  </si>
  <si>
    <t xml:space="preserve">Kompaktní VZT jednotka (Vp=400 m³/h/ Pext=220 Pa; Vo=400 m³/h/ Pext=220 Pa; Pp=1,3 kW; 230 V; 7,5 A) ve složení na přívodu filtr F7, rotační výměník ZZT, elektrický ohřívač; ventilátor, vč. uzavírací klapky se servopohonem, na odvodu ve složení filtr M5, </t>
  </si>
  <si>
    <t>-171467224</t>
  </si>
  <si>
    <t>2.02</t>
  </si>
  <si>
    <t xml:space="preserve">Kompaktní VZT jednotka (Vp=1000 m³/h/ Pext=200 Pa; Vo=1000 m³/h/ Pext=200 Pa; Pp=0,54 kW; 230 V; 6,5 A) ve složení na přívodu filtr F7, rotační výměník ZZT, vodní ohřívač; ventilátor, vč. uzavírací klapky se servopohonem, na odvodu ve složení filtr M5,  r</t>
  </si>
  <si>
    <t>782609929</t>
  </si>
  <si>
    <t>2.03</t>
  </si>
  <si>
    <t>Kruhový tlumič hluku ø160/600</t>
  </si>
  <si>
    <t>-2108486001</t>
  </si>
  <si>
    <t>2.05</t>
  </si>
  <si>
    <t>Kruhový tlumič hluku ø315/600</t>
  </si>
  <si>
    <t>2036953571</t>
  </si>
  <si>
    <t>2.11</t>
  </si>
  <si>
    <t>Požární klapka ø315 mm-.40 TPM 140/19</t>
  </si>
  <si>
    <t>-154869643</t>
  </si>
  <si>
    <t>2.14</t>
  </si>
  <si>
    <t>Regulační klapka kruhová jednolistá ø250</t>
  </si>
  <si>
    <t>-908445922</t>
  </si>
  <si>
    <t>2.15</t>
  </si>
  <si>
    <t xml:space="preserve">Vířivý anemostat  přívodní 500x24, vč. Plenum boxu, pozink. Plech</t>
  </si>
  <si>
    <t>1378178601</t>
  </si>
  <si>
    <t>2.16</t>
  </si>
  <si>
    <t xml:space="preserve">Vířivý anemostat  přívodní 600x24, vč. Plenum boxu, pozink. Plech</t>
  </si>
  <si>
    <t>-1621692432</t>
  </si>
  <si>
    <t>2.25</t>
  </si>
  <si>
    <t>1024485627</t>
  </si>
  <si>
    <t>2.26</t>
  </si>
  <si>
    <t>-284664098</t>
  </si>
  <si>
    <t>2.27</t>
  </si>
  <si>
    <t>-891024710</t>
  </si>
  <si>
    <t>2.28</t>
  </si>
  <si>
    <t>VZT potrubí SPIRO SAFE sk.I ø 160 mm, vč. tvarovek 20% v provedení pozink. Plech</t>
  </si>
  <si>
    <t>-1067820258</t>
  </si>
  <si>
    <t>2.29</t>
  </si>
  <si>
    <t xml:space="preserve">VZT potrubí SPIRO SAFE sk.I ø 200 mm,  vč. tvarovek 20% v provedení pozink. Plech</t>
  </si>
  <si>
    <t>319227764</t>
  </si>
  <si>
    <t>2.30</t>
  </si>
  <si>
    <t xml:space="preserve">VZT potrubí SPIRO SAFE sk.I ø 250 mm,  vč. tvarovek 20% v provedení pozink. Plech</t>
  </si>
  <si>
    <t>-714574047</t>
  </si>
  <si>
    <t>2.31</t>
  </si>
  <si>
    <t xml:space="preserve">VZT potrubí SPIRO SAFE sk.I ø 315 mm,  vč. tvarovek 30% v provedení pozink. Plech</t>
  </si>
  <si>
    <t>1893069203</t>
  </si>
  <si>
    <t>2.32</t>
  </si>
  <si>
    <t>-1423344339</t>
  </si>
  <si>
    <t>2.33</t>
  </si>
  <si>
    <t>737464975</t>
  </si>
  <si>
    <t>2.34</t>
  </si>
  <si>
    <t>Ohebné hluktlumící potrubí ø 250 mm,</t>
  </si>
  <si>
    <t>150878444</t>
  </si>
  <si>
    <t>2.35</t>
  </si>
  <si>
    <t>-869761705</t>
  </si>
  <si>
    <t>2.36</t>
  </si>
  <si>
    <t>105523318</t>
  </si>
  <si>
    <t>2.37</t>
  </si>
  <si>
    <t>-657539942</t>
  </si>
  <si>
    <t>2A.04</t>
  </si>
  <si>
    <t>-1554801035</t>
  </si>
  <si>
    <t>2A.06</t>
  </si>
  <si>
    <t>-813398200</t>
  </si>
  <si>
    <t>2A.07</t>
  </si>
  <si>
    <t>Buňkový tlumič hluku 200x315x1000</t>
  </si>
  <si>
    <t>1801559326</t>
  </si>
  <si>
    <t>2A.08</t>
  </si>
  <si>
    <t>1097604204</t>
  </si>
  <si>
    <t>2A.12</t>
  </si>
  <si>
    <t>623577612</t>
  </si>
  <si>
    <t>2A.13</t>
  </si>
  <si>
    <t>Regulační klapka kruhová jednolistá ø200</t>
  </si>
  <si>
    <t>799380343</t>
  </si>
  <si>
    <t>2A.17</t>
  </si>
  <si>
    <t>-1710137754</t>
  </si>
  <si>
    <t>2A.18</t>
  </si>
  <si>
    <t>Talířový ventil odvodní ø160 mm</t>
  </si>
  <si>
    <t>1940491890</t>
  </si>
  <si>
    <t>2A.19</t>
  </si>
  <si>
    <t>Protidešťová žaluzie 315x315, materiál pozink. Plech</t>
  </si>
  <si>
    <t>1648287460</t>
  </si>
  <si>
    <t>2A.20</t>
  </si>
  <si>
    <t>-2014960237</t>
  </si>
  <si>
    <t>Zař. č.3 - Větrání IT</t>
  </si>
  <si>
    <t>3.01</t>
  </si>
  <si>
    <t xml:space="preserve">Kompaktní VZT jednotka (Vp=250 m³/h/ Pext=200 Pa; Vo=250 m³/h/ Pext=200 Pa; Pp=1,24 kW; 230 V; 6,5A) ve složení na přívodu filtr F7, rotační výměník ZZT, elektrický ohřívač; ventilátor, vč. uzavírací klapky se servopohonem, na odvodu ve složení filtr M5, </t>
  </si>
  <si>
    <t>-629609585</t>
  </si>
  <si>
    <t>3.03</t>
  </si>
  <si>
    <t>1901067247</t>
  </si>
  <si>
    <t>3.05</t>
  </si>
  <si>
    <t>Požární klapka ø160 mm-.40 TPM 140/19</t>
  </si>
  <si>
    <t>-1578907741</t>
  </si>
  <si>
    <t>3.08</t>
  </si>
  <si>
    <t>Regulátor konstantního průtoku vzduchu 125/E01</t>
  </si>
  <si>
    <t>25721638</t>
  </si>
  <si>
    <t>3.09</t>
  </si>
  <si>
    <t>Regulátor konstantního průtoku vzduchu 160/E01</t>
  </si>
  <si>
    <t>-574692615</t>
  </si>
  <si>
    <t>3.11</t>
  </si>
  <si>
    <t>Přeslechový tlumič hluku 125/500</t>
  </si>
  <si>
    <t>-808098787</t>
  </si>
  <si>
    <t>3.12</t>
  </si>
  <si>
    <t>Přeslechový tlumič hluku 160/500</t>
  </si>
  <si>
    <t>-146844206</t>
  </si>
  <si>
    <t>3.13</t>
  </si>
  <si>
    <t>2061196939</t>
  </si>
  <si>
    <t>3A.04</t>
  </si>
  <si>
    <t>322066465</t>
  </si>
  <si>
    <t>3A.06</t>
  </si>
  <si>
    <t>-447784195</t>
  </si>
  <si>
    <t>3A.07</t>
  </si>
  <si>
    <t>136911691</t>
  </si>
  <si>
    <t>3A.10</t>
  </si>
  <si>
    <t>-501497306</t>
  </si>
  <si>
    <t>3A.14</t>
  </si>
  <si>
    <t xml:space="preserve">Vířivý anemostat  přívodní 300x8, vč. Plenum boxu, pozink. Plech</t>
  </si>
  <si>
    <t>-1474892785</t>
  </si>
  <si>
    <t>3A.15</t>
  </si>
  <si>
    <t>557065145</t>
  </si>
  <si>
    <t>3A.20</t>
  </si>
  <si>
    <t xml:space="preserve">VZT potrubí SPIRO SAFE sk.I ø 125 mm,vč. tvarovek 20%,  v provedení pozink. Plech</t>
  </si>
  <si>
    <t>726368766</t>
  </si>
  <si>
    <t>3A.21</t>
  </si>
  <si>
    <t xml:space="preserve">VZT potrubí SPIRO SAFE sk.I ø 160 mm,vč. tvarovek 10%,  v provedení pozink. Plech</t>
  </si>
  <si>
    <t>-1520508292</t>
  </si>
  <si>
    <t>3A.22</t>
  </si>
  <si>
    <t>-905775044</t>
  </si>
  <si>
    <t>3A.23</t>
  </si>
  <si>
    <t>651212501</t>
  </si>
  <si>
    <t>3A.24</t>
  </si>
  <si>
    <t>-106326263</t>
  </si>
  <si>
    <t>3A.25</t>
  </si>
  <si>
    <t>-1746902691</t>
  </si>
  <si>
    <t>3A.26</t>
  </si>
  <si>
    <t>2107331120</t>
  </si>
  <si>
    <t>3A.27</t>
  </si>
  <si>
    <t>135859485</t>
  </si>
  <si>
    <t>Zař. č.4 - Větrání a chlazení pokoje</t>
  </si>
  <si>
    <t>4.01</t>
  </si>
  <si>
    <t xml:space="preserve">VZT jednotka (Vp=1600 m³/h/ Pext=400 Pa; Vo=1400 m³/h/ Pext=350 Pa; Pp=1,56 kW; 230 V; 8A) ve složení na přívodu filtr M5, deskovýí výměník ZZT, přímý chladič, vodní ohřívač.ventilátor, filtr F9, vč. uzavírací klapky se servopohonem, na odvodu ve složení </t>
  </si>
  <si>
    <t>-1916999322</t>
  </si>
  <si>
    <t>4.02</t>
  </si>
  <si>
    <t>Tepelné čerpadlo pro VZT jednotku (Qch=5kW, Pp= 1,57kW, 230V, 12,88A), vč. připojovacího modulu</t>
  </si>
  <si>
    <t>-2004966197</t>
  </si>
  <si>
    <t>4.02a</t>
  </si>
  <si>
    <t>-492176843</t>
  </si>
  <si>
    <t>4.02b</t>
  </si>
  <si>
    <t>874340139</t>
  </si>
  <si>
    <t>4.03</t>
  </si>
  <si>
    <t>-730028253</t>
  </si>
  <si>
    <t>4.05</t>
  </si>
  <si>
    <t>Požární klapka 400x250-.40 TPM 103/14</t>
  </si>
  <si>
    <t>-692211921</t>
  </si>
  <si>
    <t>4.08</t>
  </si>
  <si>
    <t>Požární klapka 315x250-.40 TPM 103/14</t>
  </si>
  <si>
    <t>1908552344</t>
  </si>
  <si>
    <t>4.10</t>
  </si>
  <si>
    <t>-794969150</t>
  </si>
  <si>
    <t>4.11</t>
  </si>
  <si>
    <t>159344494</t>
  </si>
  <si>
    <t>4.14</t>
  </si>
  <si>
    <t>618602377</t>
  </si>
  <si>
    <t>4.15</t>
  </si>
  <si>
    <t>-1191860045</t>
  </si>
  <si>
    <t>4.18</t>
  </si>
  <si>
    <t>267402400</t>
  </si>
  <si>
    <t>4.19</t>
  </si>
  <si>
    <t>1337998707</t>
  </si>
  <si>
    <t>4.30</t>
  </si>
  <si>
    <t>Venkovní jednotka (Qch=33,6kW, Pp=14kW, 400V, 35A)</t>
  </si>
  <si>
    <t>205701059</t>
  </si>
  <si>
    <t>4.31</t>
  </si>
  <si>
    <t>Kanálová jednotka (Qch=2,8kW, Pp=0,04kW, 230V)vč. čerpadla kondenzátu</t>
  </si>
  <si>
    <t>-284582850</t>
  </si>
  <si>
    <t>4.32</t>
  </si>
  <si>
    <t>Kanálová jednotka (Qch=3,6kW, Pp=0,085kW, 230V)vč. čerpadla kondenzátu</t>
  </si>
  <si>
    <t>-2081419412</t>
  </si>
  <si>
    <t>4.33</t>
  </si>
  <si>
    <t>-729549763</t>
  </si>
  <si>
    <t>4.34</t>
  </si>
  <si>
    <t>596378010</t>
  </si>
  <si>
    <t>4.35</t>
  </si>
  <si>
    <t>127734146</t>
  </si>
  <si>
    <t>4.36</t>
  </si>
  <si>
    <t>-99790018</t>
  </si>
  <si>
    <t>4.37</t>
  </si>
  <si>
    <t>-118015274</t>
  </si>
  <si>
    <t>4.38</t>
  </si>
  <si>
    <t>-1015254590</t>
  </si>
  <si>
    <t>4.39</t>
  </si>
  <si>
    <t>-1888617026</t>
  </si>
  <si>
    <t>4.40</t>
  </si>
  <si>
    <t>1984486008</t>
  </si>
  <si>
    <t>4.41</t>
  </si>
  <si>
    <t>1705491785</t>
  </si>
  <si>
    <t>4.42</t>
  </si>
  <si>
    <t>1863903996</t>
  </si>
  <si>
    <t>4.43</t>
  </si>
  <si>
    <t>-505508810</t>
  </si>
  <si>
    <t>4.44</t>
  </si>
  <si>
    <t>VZT potrubí SPIRO SAFE sk.I ø 160 mm, vč. tvarovek 40% v provedení pozink. Plech</t>
  </si>
  <si>
    <t>1923700602</t>
  </si>
  <si>
    <t>4.45</t>
  </si>
  <si>
    <t>VZT potrubí SPIRO SAFE sk.I ø 180 mm, vč. tvarovek 30% v provedení pozink. Plech</t>
  </si>
  <si>
    <t>695492154</t>
  </si>
  <si>
    <t>4.46</t>
  </si>
  <si>
    <t>VZT potrubí SPIRO SAFE sk.I ø 200 mm, vč. tvarovek 10% v provedení pozink. Plech</t>
  </si>
  <si>
    <t>-1863547959</t>
  </si>
  <si>
    <t>4.47</t>
  </si>
  <si>
    <t>1476839546</t>
  </si>
  <si>
    <t>4.48</t>
  </si>
  <si>
    <t>-2033593972</t>
  </si>
  <si>
    <t>4.49</t>
  </si>
  <si>
    <t>Ohebné hluktlumící potrubí ø 180 mm,</t>
  </si>
  <si>
    <t>1423888545</t>
  </si>
  <si>
    <t>4.50</t>
  </si>
  <si>
    <t>Ohebné hluktlumící potrubí ø 200 mm,</t>
  </si>
  <si>
    <t>-1553383843</t>
  </si>
  <si>
    <t>4.51</t>
  </si>
  <si>
    <t>-714514870</t>
  </si>
  <si>
    <t>4.52</t>
  </si>
  <si>
    <t>1337046526</t>
  </si>
  <si>
    <t>4.53</t>
  </si>
  <si>
    <t>1458519626</t>
  </si>
  <si>
    <t>4.54</t>
  </si>
  <si>
    <t>134046072</t>
  </si>
  <si>
    <t>4A.04</t>
  </si>
  <si>
    <t>805787992</t>
  </si>
  <si>
    <t>4A.06</t>
  </si>
  <si>
    <t>-1731499335</t>
  </si>
  <si>
    <t>4A.07</t>
  </si>
  <si>
    <t>Kruhový tlumič hluku ø180/600</t>
  </si>
  <si>
    <t>945376690</t>
  </si>
  <si>
    <t>4A.09</t>
  </si>
  <si>
    <t>Požární klapka 250x250-.40 TPM 103/14</t>
  </si>
  <si>
    <t>551196929</t>
  </si>
  <si>
    <t>4A.12</t>
  </si>
  <si>
    <t>151207190</t>
  </si>
  <si>
    <t>4A.13</t>
  </si>
  <si>
    <t>-27521762</t>
  </si>
  <si>
    <t>4A.16</t>
  </si>
  <si>
    <t>-234464311</t>
  </si>
  <si>
    <t>4A.17</t>
  </si>
  <si>
    <t>-1259697144</t>
  </si>
  <si>
    <t>4A.20</t>
  </si>
  <si>
    <t xml:space="preserve">Vířivý anemostat  odvodní 600x24, bez Plenum boxu, pozink. Plech</t>
  </si>
  <si>
    <t>-2025161232</t>
  </si>
  <si>
    <t>4A.21</t>
  </si>
  <si>
    <t>-1845790494</t>
  </si>
  <si>
    <t>4A.22</t>
  </si>
  <si>
    <t>Krycí síto na potrubí ø180 mm</t>
  </si>
  <si>
    <t>1402590137</t>
  </si>
  <si>
    <t>1314858616</t>
  </si>
  <si>
    <t>376399145</t>
  </si>
  <si>
    <t>D5</t>
  </si>
  <si>
    <t>Zař. č.5 - Větrání a chlazení ambulance</t>
  </si>
  <si>
    <t>5.01</t>
  </si>
  <si>
    <t>Kompaktní VZT jednotka (Vp=2200 m³/h/ Pext=450 Pa; Vo=2000 m³/h/ Pext=350 Pa; Pp=2,6 kW; 230 V; 13,2A) ve složení na přívodu filtr M5, deskovýí výměník ZZT, přímý chladič, vodní ohřívač.ventilátor, filtr F9, vč. uzavírací klapky se servopohonem, na odvodu</t>
  </si>
  <si>
    <t>-82118863</t>
  </si>
  <si>
    <t>5.02</t>
  </si>
  <si>
    <t>Tepelné čerpadlo pro VZT jednotku (Qch=6,8kW, kW, Pp=1,96kW, 230V, 16,47A), vč. připojovacího modulu</t>
  </si>
  <si>
    <t>766218190</t>
  </si>
  <si>
    <t>5.02a</t>
  </si>
  <si>
    <t>2000319830</t>
  </si>
  <si>
    <t>5.02b</t>
  </si>
  <si>
    <t>2140747241</t>
  </si>
  <si>
    <t>5.04</t>
  </si>
  <si>
    <t>Buňkový tlumič hluku 200x400x1000</t>
  </si>
  <si>
    <t>613659974</t>
  </si>
  <si>
    <t>5.06</t>
  </si>
  <si>
    <t>Požární klapka 400x315-.40 TPM 103/14</t>
  </si>
  <si>
    <t>1752721110</t>
  </si>
  <si>
    <t>5.08</t>
  </si>
  <si>
    <t>Kruhový tlumič hluku ø200/600</t>
  </si>
  <si>
    <t>-1015726210</t>
  </si>
  <si>
    <t>5.10</t>
  </si>
  <si>
    <t>-1411892447</t>
  </si>
  <si>
    <t>5.11</t>
  </si>
  <si>
    <t>Regulátor konstantního průtoku vzduchu 200/E01</t>
  </si>
  <si>
    <t>-76723177</t>
  </si>
  <si>
    <t>5.15</t>
  </si>
  <si>
    <t>-670592031</t>
  </si>
  <si>
    <t>5.16</t>
  </si>
  <si>
    <t>Přeslechový tlumič hluku 200/500</t>
  </si>
  <si>
    <t>-1373175065</t>
  </si>
  <si>
    <t>5.21</t>
  </si>
  <si>
    <t>-802744068</t>
  </si>
  <si>
    <t>5.22</t>
  </si>
  <si>
    <t>211488321</t>
  </si>
  <si>
    <t>5.28</t>
  </si>
  <si>
    <t>Požární klapka 355x250-.40 TPM 103/14</t>
  </si>
  <si>
    <t>-58285803</t>
  </si>
  <si>
    <t>5.30</t>
  </si>
  <si>
    <t>1718094470</t>
  </si>
  <si>
    <t>5.31</t>
  </si>
  <si>
    <t>Kazetová 4 cestná jednotka (Qch=2,2kW, Pp=0,03kW, 230V)vč. čerpadla kondenzátu</t>
  </si>
  <si>
    <t>-1952137350</t>
  </si>
  <si>
    <t>5.32</t>
  </si>
  <si>
    <t>Kazetová 4 cestná jednotka (Qch=2,8kW, Pp=0,03kW, 230V)vč. čerpadla kondenzátu</t>
  </si>
  <si>
    <t>2000389619</t>
  </si>
  <si>
    <t>5.33</t>
  </si>
  <si>
    <t>Kazetová 4 cestná jednotka (Qch=3,6kW, Pp=0,03kW, 230V)vč. čerpadla kondenzátu</t>
  </si>
  <si>
    <t>848949419</t>
  </si>
  <si>
    <t>5.34</t>
  </si>
  <si>
    <t>1706609118</t>
  </si>
  <si>
    <t>5.35</t>
  </si>
  <si>
    <t>-1095849480</t>
  </si>
  <si>
    <t>5.36</t>
  </si>
  <si>
    <t>845347017</t>
  </si>
  <si>
    <t>5.37</t>
  </si>
  <si>
    <t>372785724</t>
  </si>
  <si>
    <t>5.38</t>
  </si>
  <si>
    <t>-1394234469</t>
  </si>
  <si>
    <t>5.39</t>
  </si>
  <si>
    <t>1678352205</t>
  </si>
  <si>
    <t>5.40</t>
  </si>
  <si>
    <t>-174367045</t>
  </si>
  <si>
    <t>5.41</t>
  </si>
  <si>
    <t>1978541939</t>
  </si>
  <si>
    <t>5.42</t>
  </si>
  <si>
    <t>2007123278</t>
  </si>
  <si>
    <t>5.43</t>
  </si>
  <si>
    <t>VZT potrubí SPIRO SAFE sk.I ø 125 mm, vč. tvarovek 20% v provedení pozink. Plech</t>
  </si>
  <si>
    <t>405177729</t>
  </si>
  <si>
    <t>5.44</t>
  </si>
  <si>
    <t>758070169</t>
  </si>
  <si>
    <t>5.45</t>
  </si>
  <si>
    <t>-329789907</t>
  </si>
  <si>
    <t>5.46</t>
  </si>
  <si>
    <t>-1069921428</t>
  </si>
  <si>
    <t>5.47</t>
  </si>
  <si>
    <t>1735671491</t>
  </si>
  <si>
    <t>5.48</t>
  </si>
  <si>
    <t>-1769461630</t>
  </si>
  <si>
    <t>5.49</t>
  </si>
  <si>
    <t>1092385320</t>
  </si>
  <si>
    <t>5.50</t>
  </si>
  <si>
    <t>-128561598</t>
  </si>
  <si>
    <t>5A.05</t>
  </si>
  <si>
    <t>-11738466</t>
  </si>
  <si>
    <t>5A.07</t>
  </si>
  <si>
    <t>497126135</t>
  </si>
  <si>
    <t>5A.12</t>
  </si>
  <si>
    <t>1343834561</t>
  </si>
  <si>
    <t>5A.13</t>
  </si>
  <si>
    <t>1353238281</t>
  </si>
  <si>
    <t>5A.14</t>
  </si>
  <si>
    <t>569454095</t>
  </si>
  <si>
    <t>5A.17</t>
  </si>
  <si>
    <t>1802711546</t>
  </si>
  <si>
    <t>5A.18</t>
  </si>
  <si>
    <t>1411473371</t>
  </si>
  <si>
    <t>5A.19</t>
  </si>
  <si>
    <t>1854912182</t>
  </si>
  <si>
    <t>5A.23</t>
  </si>
  <si>
    <t xml:space="preserve">Vířivý anemostat  odvodní 300x8, vč. Plenum boxu, pozink. Plech</t>
  </si>
  <si>
    <t>-1127498444</t>
  </si>
  <si>
    <t>5A.24</t>
  </si>
  <si>
    <t>272159097</t>
  </si>
  <si>
    <t>5A.25</t>
  </si>
  <si>
    <t xml:space="preserve">Vířivý anemostat  odvodní 400x16, bez Plenum boxu, pozink. Plech</t>
  </si>
  <si>
    <t>-1049449520</t>
  </si>
  <si>
    <t>5A.26</t>
  </si>
  <si>
    <t>426310692</t>
  </si>
  <si>
    <t>5A.27</t>
  </si>
  <si>
    <t>Krycí síto na potrubí ø200 mm</t>
  </si>
  <si>
    <t>882632776</t>
  </si>
  <si>
    <t>5A.29</t>
  </si>
  <si>
    <t>-1982155645</t>
  </si>
  <si>
    <t>-700727215</t>
  </si>
  <si>
    <t>195</t>
  </si>
  <si>
    <t>Pol5</t>
  </si>
  <si>
    <t>-1488314723</t>
  </si>
  <si>
    <t>D6</t>
  </si>
  <si>
    <t>Zař. č.6 - Větrání kuchyňky</t>
  </si>
  <si>
    <t>6A.01</t>
  </si>
  <si>
    <t>Ventilátor do kruhového potrubí 350/125 (Vo=120 m3/h, Pext=70 Pa), vč. automatické zpětné klapky</t>
  </si>
  <si>
    <t>-543951391</t>
  </si>
  <si>
    <t>197</t>
  </si>
  <si>
    <t>6A.02</t>
  </si>
  <si>
    <t>Kruhový tlumič hluku ø125/600</t>
  </si>
  <si>
    <t>424953977</t>
  </si>
  <si>
    <t>6A.03</t>
  </si>
  <si>
    <t>150755219</t>
  </si>
  <si>
    <t>6A.04</t>
  </si>
  <si>
    <t>Požární klapka ø125 mm-.40 TPM 140/19</t>
  </si>
  <si>
    <t>-886317324</t>
  </si>
  <si>
    <t>6A.10</t>
  </si>
  <si>
    <t xml:space="preserve">VZT potrubí SPIRO SAFE sk.I ø 125 mm,vč. tvarovek 10%,  v provedení pozink. Plech</t>
  </si>
  <si>
    <t>-1422481748</t>
  </si>
  <si>
    <t>6A.11</t>
  </si>
  <si>
    <t>1429548781</t>
  </si>
  <si>
    <t>6A.12</t>
  </si>
  <si>
    <t>952727965</t>
  </si>
  <si>
    <t>D7</t>
  </si>
  <si>
    <t>Zař. č.7 - Větrání a chlazení server</t>
  </si>
  <si>
    <t>7.15</t>
  </si>
  <si>
    <t>Venkovní jednotka (Qch=2,5kW, Pp=0,6kW, 230V, 5,08A)</t>
  </si>
  <si>
    <t>-903640510</t>
  </si>
  <si>
    <t>7.16</t>
  </si>
  <si>
    <t>Nástěnná jednotka (Qch=2,5kW)</t>
  </si>
  <si>
    <t>-899591158</t>
  </si>
  <si>
    <t>205</t>
  </si>
  <si>
    <t>7.17</t>
  </si>
  <si>
    <t>1289278286</t>
  </si>
  <si>
    <t>7.18</t>
  </si>
  <si>
    <t>-957342655</t>
  </si>
  <si>
    <t>7.19</t>
  </si>
  <si>
    <t>771307886</t>
  </si>
  <si>
    <t>7.20</t>
  </si>
  <si>
    <t>-614758670</t>
  </si>
  <si>
    <t>7.21</t>
  </si>
  <si>
    <t>-635354598</t>
  </si>
  <si>
    <t>210</t>
  </si>
  <si>
    <t>7A.01</t>
  </si>
  <si>
    <t>1779006259</t>
  </si>
  <si>
    <t>211</t>
  </si>
  <si>
    <t>7A.02</t>
  </si>
  <si>
    <t>-357418133</t>
  </si>
  <si>
    <t>212</t>
  </si>
  <si>
    <t>7A.03</t>
  </si>
  <si>
    <t>Krycí síto na potrubí ø125</t>
  </si>
  <si>
    <t>-1219463693</t>
  </si>
  <si>
    <t>213</t>
  </si>
  <si>
    <t>7A.04</t>
  </si>
  <si>
    <t>Protidešťová žaluzie ø160, materiál pozink. Plech</t>
  </si>
  <si>
    <t>-1236224837</t>
  </si>
  <si>
    <t>214</t>
  </si>
  <si>
    <t>7A.10</t>
  </si>
  <si>
    <t>737971929</t>
  </si>
  <si>
    <t>215</t>
  </si>
  <si>
    <t>7A.11</t>
  </si>
  <si>
    <t>-1078275318</t>
  </si>
  <si>
    <t>216</t>
  </si>
  <si>
    <t>Pol6</t>
  </si>
  <si>
    <t>Beznapěťový kontakt</t>
  </si>
  <si>
    <t>-762279705</t>
  </si>
  <si>
    <t>D8</t>
  </si>
  <si>
    <t>Zař. č.8 - Větrání a chlazení rozvodna</t>
  </si>
  <si>
    <t>217</t>
  </si>
  <si>
    <t>8.15</t>
  </si>
  <si>
    <t>-1156697396</t>
  </si>
  <si>
    <t>218</t>
  </si>
  <si>
    <t>8.16</t>
  </si>
  <si>
    <t>-1165487691</t>
  </si>
  <si>
    <t>219</t>
  </si>
  <si>
    <t>8.17</t>
  </si>
  <si>
    <t>-896903801</t>
  </si>
  <si>
    <t>220</t>
  </si>
  <si>
    <t>8.18</t>
  </si>
  <si>
    <t>2038795208</t>
  </si>
  <si>
    <t>221</t>
  </si>
  <si>
    <t>8.19</t>
  </si>
  <si>
    <t>-1758476825</t>
  </si>
  <si>
    <t>222</t>
  </si>
  <si>
    <t>8.20</t>
  </si>
  <si>
    <t>-32363931</t>
  </si>
  <si>
    <t>223</t>
  </si>
  <si>
    <t>8.21</t>
  </si>
  <si>
    <t>-2027727895</t>
  </si>
  <si>
    <t>224</t>
  </si>
  <si>
    <t>8A.01</t>
  </si>
  <si>
    <t>Ventilátor do kruhového potrubí 350/125 (Vo=100 m3/h, Pext=70 Pa), vč. automatické zpětné klapky</t>
  </si>
  <si>
    <t>-181758804</t>
  </si>
  <si>
    <t>225</t>
  </si>
  <si>
    <t>8A.02</t>
  </si>
  <si>
    <t>1640991078</t>
  </si>
  <si>
    <t>226</t>
  </si>
  <si>
    <t>8A.03</t>
  </si>
  <si>
    <t>1251469909</t>
  </si>
  <si>
    <t>227</t>
  </si>
  <si>
    <t>8A.04</t>
  </si>
  <si>
    <t>402121160</t>
  </si>
  <si>
    <t>228</t>
  </si>
  <si>
    <t>8A.10</t>
  </si>
  <si>
    <t>-952160666</t>
  </si>
  <si>
    <t>229</t>
  </si>
  <si>
    <t>8A.11</t>
  </si>
  <si>
    <t>-319672467</t>
  </si>
  <si>
    <t>230</t>
  </si>
  <si>
    <t>-824944129</t>
  </si>
  <si>
    <t>D9</t>
  </si>
  <si>
    <t>Zař. č.9 - Větrání technických místností</t>
  </si>
  <si>
    <t>231</t>
  </si>
  <si>
    <t>9A.01</t>
  </si>
  <si>
    <t>-580052143</t>
  </si>
  <si>
    <t>232</t>
  </si>
  <si>
    <t>9A.02</t>
  </si>
  <si>
    <t>Ventilátor do kruhového potrubí 350/125 (Vo=80 m3/h, Pext=90 Pa), vč. automatické zpětné klapky</t>
  </si>
  <si>
    <t>1569720820</t>
  </si>
  <si>
    <t>233</t>
  </si>
  <si>
    <t>9A.03</t>
  </si>
  <si>
    <t>712305566</t>
  </si>
  <si>
    <t>234</t>
  </si>
  <si>
    <t>9A.04</t>
  </si>
  <si>
    <t>-1701954167</t>
  </si>
  <si>
    <t>235</t>
  </si>
  <si>
    <t>9A.05</t>
  </si>
  <si>
    <t>-545311256</t>
  </si>
  <si>
    <t>236</t>
  </si>
  <si>
    <t>9A.06</t>
  </si>
  <si>
    <t>-1104766126</t>
  </si>
  <si>
    <t>237</t>
  </si>
  <si>
    <t>9A.07</t>
  </si>
  <si>
    <t>Požární ventil 125</t>
  </si>
  <si>
    <t>1044489544</t>
  </si>
  <si>
    <t>238</t>
  </si>
  <si>
    <t>9A.10</t>
  </si>
  <si>
    <t>1714872138</t>
  </si>
  <si>
    <t>239</t>
  </si>
  <si>
    <t>9A.11</t>
  </si>
  <si>
    <t>295024347</t>
  </si>
  <si>
    <t>240</t>
  </si>
  <si>
    <t>9A.12</t>
  </si>
  <si>
    <t>-1686117794</t>
  </si>
  <si>
    <t>D10</t>
  </si>
  <si>
    <t>Zař. č.10 - Společné sání a výfuk</t>
  </si>
  <si>
    <t>241</t>
  </si>
  <si>
    <t>10.01</t>
  </si>
  <si>
    <t>Kouřové čidlo kanálové</t>
  </si>
  <si>
    <t>-450263345</t>
  </si>
  <si>
    <t>242</t>
  </si>
  <si>
    <t>10.02</t>
  </si>
  <si>
    <t>Protidešťová žaluzie pro sání vzduchu 500x400, materiál pozink. Plech</t>
  </si>
  <si>
    <t>-1725607513</t>
  </si>
  <si>
    <t>243</t>
  </si>
  <si>
    <t>10.03</t>
  </si>
  <si>
    <t>Protidešťová žaluzie pro sání vzduchu 1200x450, materiál pozink. Plech</t>
  </si>
  <si>
    <t>378878485</t>
  </si>
  <si>
    <t>244</t>
  </si>
  <si>
    <t>10.04</t>
  </si>
  <si>
    <t>Výfukový kus 600x400, materiál pozink. Plech, vč. síta</t>
  </si>
  <si>
    <t>442877766</t>
  </si>
  <si>
    <t>245</t>
  </si>
  <si>
    <t>10.05</t>
  </si>
  <si>
    <t>Výfuková hlavice 315, materiál pozink.plech</t>
  </si>
  <si>
    <t>1696446097</t>
  </si>
  <si>
    <t>246</t>
  </si>
  <si>
    <t>10.06</t>
  </si>
  <si>
    <t>-821914959</t>
  </si>
  <si>
    <t>247</t>
  </si>
  <si>
    <t>10.07</t>
  </si>
  <si>
    <t>1309784773</t>
  </si>
  <si>
    <t>248</t>
  </si>
  <si>
    <t>10.08</t>
  </si>
  <si>
    <t xml:space="preserve">VZT potrubí SPIRO SAFE sk.I ø 315 mm,vč. tvarovek 10%,  v provedení pozink. Plech</t>
  </si>
  <si>
    <t>-2002770811</t>
  </si>
  <si>
    <t>249</t>
  </si>
  <si>
    <t>10.09</t>
  </si>
  <si>
    <t>-1502406560</t>
  </si>
  <si>
    <t>250</t>
  </si>
  <si>
    <t>10.10</t>
  </si>
  <si>
    <t>Tepelně akustická izolace ze z minerální vlny s oplechováním do vnějšího prostředí, celková tl. 100mm</t>
  </si>
  <si>
    <t>-2027590893</t>
  </si>
  <si>
    <t>251</t>
  </si>
  <si>
    <t>10.11</t>
  </si>
  <si>
    <t>-2080126999</t>
  </si>
  <si>
    <t>D11</t>
  </si>
  <si>
    <t>Zař. č.11 Požární větrání evakuačního výtahu</t>
  </si>
  <si>
    <t>252</t>
  </si>
  <si>
    <t>11.01</t>
  </si>
  <si>
    <t>Axiální ventilátor 355-6/14°-2-P (Vp=2300m3/h, Pext=300Pa, Pp=0,75kW. 400V, 1,6A), vč. 2ks pružných manžet</t>
  </si>
  <si>
    <t>1530426040</t>
  </si>
  <si>
    <t>253</t>
  </si>
  <si>
    <t>11.02</t>
  </si>
  <si>
    <t>250577920</t>
  </si>
  <si>
    <t>254</t>
  </si>
  <si>
    <t>11.03</t>
  </si>
  <si>
    <t>Uzavírací klapka s přípravou pro servopohon (servopohon dodávka MaR), 500x400</t>
  </si>
  <si>
    <t>-1558034072</t>
  </si>
  <si>
    <t>255</t>
  </si>
  <si>
    <t>11.04</t>
  </si>
  <si>
    <t>Krycí síto na potrubí 355x200</t>
  </si>
  <si>
    <t>-1582612651</t>
  </si>
  <si>
    <t>256</t>
  </si>
  <si>
    <t>11.05</t>
  </si>
  <si>
    <t>Krycí síto na potrubí 400x250</t>
  </si>
  <si>
    <t>-159933541</t>
  </si>
  <si>
    <t>257</t>
  </si>
  <si>
    <t>11.06</t>
  </si>
  <si>
    <t>22453607</t>
  </si>
  <si>
    <t>258</t>
  </si>
  <si>
    <t>11.07</t>
  </si>
  <si>
    <t>89961648</t>
  </si>
  <si>
    <t>259</t>
  </si>
  <si>
    <t>11.08</t>
  </si>
  <si>
    <t>-2065441133</t>
  </si>
  <si>
    <t>260</t>
  </si>
  <si>
    <t>11.09</t>
  </si>
  <si>
    <t>1805099428</t>
  </si>
  <si>
    <t>261</t>
  </si>
  <si>
    <t>11.10</t>
  </si>
  <si>
    <t>Požární a tepelná izolace tl. 40 mm s al. Folii, odolnost 90 min.</t>
  </si>
  <si>
    <t>-1349321941</t>
  </si>
  <si>
    <t>262</t>
  </si>
  <si>
    <t>11.11</t>
  </si>
  <si>
    <t>Automatická přetlaková klapka 800x345/50Pa/P1</t>
  </si>
  <si>
    <t>369833903</t>
  </si>
  <si>
    <t>263</t>
  </si>
  <si>
    <t>11.12</t>
  </si>
  <si>
    <t>Protidešťová žaluzie 800x345, materiál pozink. Plech</t>
  </si>
  <si>
    <t>2103856073</t>
  </si>
  <si>
    <t>264</t>
  </si>
  <si>
    <t>11.13</t>
  </si>
  <si>
    <t>-566372550</t>
  </si>
  <si>
    <t>D12</t>
  </si>
  <si>
    <t>Zař. č.12 Požární větrání CHÚC</t>
  </si>
  <si>
    <t>265</t>
  </si>
  <si>
    <t>12.01</t>
  </si>
  <si>
    <t>Axiální ventilátor 560-9/19°-2-P (Vp=16500m3/h, Pext=450Pa, Pp=7,5kW. 400V, 13,7A), vč. 2ks pružných manžet</t>
  </si>
  <si>
    <t>1551417112</t>
  </si>
  <si>
    <t>266</t>
  </si>
  <si>
    <t>12.02a</t>
  </si>
  <si>
    <t>Axiální ventilátor 450-6/22°-2-P (Vp=8000m3/h, Pext=350Pa, Pp=2,2kW. 400V, 4,4A), vč. 2ks pružných manžet</t>
  </si>
  <si>
    <t>-545022951</t>
  </si>
  <si>
    <t>267</t>
  </si>
  <si>
    <t>12.02b</t>
  </si>
  <si>
    <t>Axiální ventilátor 500-6/24°-2-P (Vp=12000m3/h, Pext=400Pa, Pp=4kW. 400V, 7,5A), vč. 2ks pružných manžet</t>
  </si>
  <si>
    <t>943058304</t>
  </si>
  <si>
    <t>268</t>
  </si>
  <si>
    <t>12.03</t>
  </si>
  <si>
    <t xml:space="preserve">Uzavírací klapka s přípravou pro servopohon (servopohon dodávka MaR)  ø 450</t>
  </si>
  <si>
    <t>-935722448</t>
  </si>
  <si>
    <t>269</t>
  </si>
  <si>
    <t>12.04</t>
  </si>
  <si>
    <t xml:space="preserve">Uzavírací klapka s přípravou pro servopohon (servopohon dodávka MaR)  ø 500</t>
  </si>
  <si>
    <t>1542844214</t>
  </si>
  <si>
    <t>270</t>
  </si>
  <si>
    <t>12.05</t>
  </si>
  <si>
    <t>Regulační klapka ruční 710x200, materiál pozink. Plech</t>
  </si>
  <si>
    <t>1798028148</t>
  </si>
  <si>
    <t>271</t>
  </si>
  <si>
    <t>12.06</t>
  </si>
  <si>
    <t>Vyústka komfortní jednořadá se suvnou regulací 630x800, materiál pozink.plech</t>
  </si>
  <si>
    <t>-504336326</t>
  </si>
  <si>
    <t>272</t>
  </si>
  <si>
    <t>12.07</t>
  </si>
  <si>
    <t>Regulační klapka ruční 500x200, materiál pozink. Plech</t>
  </si>
  <si>
    <t>1820784249</t>
  </si>
  <si>
    <t>273</t>
  </si>
  <si>
    <t>12.08</t>
  </si>
  <si>
    <t>Regulační klapka ruční 500x400, materiál pozink. Plech</t>
  </si>
  <si>
    <t>1669429401</t>
  </si>
  <si>
    <t>274</t>
  </si>
  <si>
    <t>12.09</t>
  </si>
  <si>
    <t>Regulační klapka ruční 630x400, materiál pozink. Plech</t>
  </si>
  <si>
    <t>-1288771851</t>
  </si>
  <si>
    <t>275</t>
  </si>
  <si>
    <t>12.10</t>
  </si>
  <si>
    <t>Vyústka komfortní jednořadá se suvnou regulací 1020x325, materiál pozink.plech</t>
  </si>
  <si>
    <t>265165233</t>
  </si>
  <si>
    <t>276</t>
  </si>
  <si>
    <t>12.11</t>
  </si>
  <si>
    <t>Vyústka komfortní jednořadá se suvnou regulací 1225x425, materiál pozink.plech</t>
  </si>
  <si>
    <t>1726815360</t>
  </si>
  <si>
    <t>277</t>
  </si>
  <si>
    <t>12.12</t>
  </si>
  <si>
    <t>Vyústka komfortní jednořadá se suvnou regulací 200x400, materiál pozink.plech</t>
  </si>
  <si>
    <t>363433967</t>
  </si>
  <si>
    <t>278</t>
  </si>
  <si>
    <t>12.13</t>
  </si>
  <si>
    <t>Vyústka komfortní jednořadá se suvnou regulací 500x1000, materiál pozink.plech</t>
  </si>
  <si>
    <t>-1029579077</t>
  </si>
  <si>
    <t>279</t>
  </si>
  <si>
    <t>12.14</t>
  </si>
  <si>
    <t>Protidešťová žaluzie pro sání vzduchu 1600x900, materiál pozink. Plech</t>
  </si>
  <si>
    <t>1091992342</t>
  </si>
  <si>
    <t>280</t>
  </si>
  <si>
    <t>12.15</t>
  </si>
  <si>
    <t>-761198775</t>
  </si>
  <si>
    <t>281</t>
  </si>
  <si>
    <t>12.16</t>
  </si>
  <si>
    <t>1217847907</t>
  </si>
  <si>
    <t>282</t>
  </si>
  <si>
    <t>12.17</t>
  </si>
  <si>
    <t>-1027049897</t>
  </si>
  <si>
    <t>283</t>
  </si>
  <si>
    <t>12.18</t>
  </si>
  <si>
    <t>2029770107</t>
  </si>
  <si>
    <t>284</t>
  </si>
  <si>
    <t>12.19</t>
  </si>
  <si>
    <t>Automatická přetlaková klapka 1200x1005/50Pa/P1</t>
  </si>
  <si>
    <t>1740645526</t>
  </si>
  <si>
    <t>285</t>
  </si>
  <si>
    <t>12.20</t>
  </si>
  <si>
    <t>Automatická přetlaková klapka 1200x1335/50Pa/P1</t>
  </si>
  <si>
    <t>-86388212</t>
  </si>
  <si>
    <t>286</t>
  </si>
  <si>
    <t>12.21</t>
  </si>
  <si>
    <t>Automatická přetlaková klapka 800x675/50Pa/P1</t>
  </si>
  <si>
    <t>147953196</t>
  </si>
  <si>
    <t>287</t>
  </si>
  <si>
    <t>12.22</t>
  </si>
  <si>
    <t>Protidešťová žaluzie 1200x1005, materiál pozink. Plech</t>
  </si>
  <si>
    <t>-1787307074</t>
  </si>
  <si>
    <t>288</t>
  </si>
  <si>
    <t>12.23</t>
  </si>
  <si>
    <t>Protidešťová žaluzie 1200x1335, materiál pozink. Plech</t>
  </si>
  <si>
    <t>69522260</t>
  </si>
  <si>
    <t>289</t>
  </si>
  <si>
    <t>12.24</t>
  </si>
  <si>
    <t>Protidešťová žaluzie 800x675, materiál pozink. Plech</t>
  </si>
  <si>
    <t>-1619907349</t>
  </si>
  <si>
    <t>290</t>
  </si>
  <si>
    <t>12.25</t>
  </si>
  <si>
    <t>Regulační klapka ruční 160x500, materiál pozink. Plech</t>
  </si>
  <si>
    <t>-1169752176</t>
  </si>
  <si>
    <t>291</t>
  </si>
  <si>
    <t>12.26</t>
  </si>
  <si>
    <t xml:space="preserve">Uzavírací klapka s přípravou pro servopohon (servopohon dodávka MaR)  ø 560</t>
  </si>
  <si>
    <t>1347086860</t>
  </si>
  <si>
    <t>292</t>
  </si>
  <si>
    <t>12.27</t>
  </si>
  <si>
    <t>Vyústka komfortní jednořadá se suvnou regulací 250x500, materiál pozink.plech</t>
  </si>
  <si>
    <t>-787602686</t>
  </si>
  <si>
    <t>293</t>
  </si>
  <si>
    <t>12.28</t>
  </si>
  <si>
    <t>Vyústka komfortní jednořadá se suvnou regulací 825x425, materiál pozink.plech</t>
  </si>
  <si>
    <t>-653882678</t>
  </si>
  <si>
    <t>294</t>
  </si>
  <si>
    <t>12.31</t>
  </si>
  <si>
    <t>1155075767</t>
  </si>
  <si>
    <t>I.1.2.5 - Silnoproud</t>
  </si>
  <si>
    <t>1 - Silnoproud</t>
  </si>
  <si>
    <t>K722</t>
  </si>
  <si>
    <t>Montáž kompletní zásuvky</t>
  </si>
  <si>
    <t>552300208</t>
  </si>
  <si>
    <t>K723</t>
  </si>
  <si>
    <t>Montáž kompletního vývodu</t>
  </si>
  <si>
    <t>-266295315</t>
  </si>
  <si>
    <t>K724</t>
  </si>
  <si>
    <t>Montáž kompletního spínače, vypínače</t>
  </si>
  <si>
    <t>-1694112312</t>
  </si>
  <si>
    <t>M001</t>
  </si>
  <si>
    <t>Dvojnásobná zásuvka</t>
  </si>
  <si>
    <t>-223354589</t>
  </si>
  <si>
    <t>M002</t>
  </si>
  <si>
    <t>El. vývod 1-fázový ukončený svorkou</t>
  </si>
  <si>
    <t>875430923</t>
  </si>
  <si>
    <t>M003</t>
  </si>
  <si>
    <t>El. vývod 3-fázový ukončený svorkou</t>
  </si>
  <si>
    <t>1802926707</t>
  </si>
  <si>
    <t>M004</t>
  </si>
  <si>
    <t>Svorkovnice PA</t>
  </si>
  <si>
    <t>-1285967677</t>
  </si>
  <si>
    <t>M044</t>
  </si>
  <si>
    <t>Jednopólový vypínač se signálkou</t>
  </si>
  <si>
    <t>1476558054</t>
  </si>
  <si>
    <t>M005</t>
  </si>
  <si>
    <t>Křížový vypínač</t>
  </si>
  <si>
    <t>-843920192</t>
  </si>
  <si>
    <t>M006</t>
  </si>
  <si>
    <t>Ochranné uzemnění, EPS</t>
  </si>
  <si>
    <t>1497902986</t>
  </si>
  <si>
    <t>M045</t>
  </si>
  <si>
    <t>Soumrakový spínač</t>
  </si>
  <si>
    <t>1544796703</t>
  </si>
  <si>
    <t>M007</t>
  </si>
  <si>
    <t>Střídavý vypínač</t>
  </si>
  <si>
    <t>991349881</t>
  </si>
  <si>
    <t>M008</t>
  </si>
  <si>
    <t>Střídavý vypínač dvojitý</t>
  </si>
  <si>
    <t>-183116343</t>
  </si>
  <si>
    <t>M046</t>
  </si>
  <si>
    <t>Střídavý vypínač dvoupólový</t>
  </si>
  <si>
    <t>1879302260</t>
  </si>
  <si>
    <t>M009</t>
  </si>
  <si>
    <t>Sériový přepínač střídavý</t>
  </si>
  <si>
    <t>539816361</t>
  </si>
  <si>
    <t>M010</t>
  </si>
  <si>
    <t>Sériový vypínač</t>
  </si>
  <si>
    <t>-1374887094</t>
  </si>
  <si>
    <t>M047</t>
  </si>
  <si>
    <t>Sériový vypínač IP44</t>
  </si>
  <si>
    <t>1592226747</t>
  </si>
  <si>
    <t>M048</t>
  </si>
  <si>
    <t>sestava Ensto ABB</t>
  </si>
  <si>
    <t>-1832177846</t>
  </si>
  <si>
    <t>M011</t>
  </si>
  <si>
    <t>Tlačítkový ovladač</t>
  </si>
  <si>
    <t>-363602989</t>
  </si>
  <si>
    <t>M049</t>
  </si>
  <si>
    <t>Tlačítkovo TS, CS se sklem</t>
  </si>
  <si>
    <t>-193547151</t>
  </si>
  <si>
    <t>M012</t>
  </si>
  <si>
    <t>Trojitá zásuvka</t>
  </si>
  <si>
    <t>1138892736</t>
  </si>
  <si>
    <t>M013</t>
  </si>
  <si>
    <t>Vypínač</t>
  </si>
  <si>
    <t>-923286131</t>
  </si>
  <si>
    <t>M014</t>
  </si>
  <si>
    <t>Vypínač IP44</t>
  </si>
  <si>
    <t>-1524838309</t>
  </si>
  <si>
    <t>M015</t>
  </si>
  <si>
    <t>5-násobná zásuvka</t>
  </si>
  <si>
    <t>228170051</t>
  </si>
  <si>
    <t>M016</t>
  </si>
  <si>
    <t>Zásuvka</t>
  </si>
  <si>
    <t>1024211343</t>
  </si>
  <si>
    <t>M018</t>
  </si>
  <si>
    <t>Zásuvka IP44</t>
  </si>
  <si>
    <t>393376040</t>
  </si>
  <si>
    <t>M050</t>
  </si>
  <si>
    <t>Zásuvková skříň, 1x400V/16A, 2x230V/16A</t>
  </si>
  <si>
    <t>168436037</t>
  </si>
  <si>
    <t>M051</t>
  </si>
  <si>
    <t>2-násobná zásuvka ve společné rámečku, hnědá, rampa</t>
  </si>
  <si>
    <t>-1401945530</t>
  </si>
  <si>
    <t>M052</t>
  </si>
  <si>
    <t>2-násobná zásuvka ve společné rámečku, zelená, rampa</t>
  </si>
  <si>
    <t>1705170331</t>
  </si>
  <si>
    <t>M019</t>
  </si>
  <si>
    <t>Zásuvka pro vyrovnání porenciálu</t>
  </si>
  <si>
    <t>-2069120752</t>
  </si>
  <si>
    <t>M020</t>
  </si>
  <si>
    <t>Zásuvka jednonásobná, zelená</t>
  </si>
  <si>
    <t>1507102228</t>
  </si>
  <si>
    <t>M053</t>
  </si>
  <si>
    <t>spojovací krabice požární s 5-ti keramickými svorkami</t>
  </si>
  <si>
    <t>881291668</t>
  </si>
  <si>
    <t>M054</t>
  </si>
  <si>
    <t>příchytka kabelové trasy se zachováním funkčnosti při pořáru</t>
  </si>
  <si>
    <t>694761497</t>
  </si>
  <si>
    <t>M021</t>
  </si>
  <si>
    <t>kabice KU 68</t>
  </si>
  <si>
    <t>743019270</t>
  </si>
  <si>
    <t>M022</t>
  </si>
  <si>
    <t>svorky Wago</t>
  </si>
  <si>
    <t>2034665088</t>
  </si>
  <si>
    <t>K717</t>
  </si>
  <si>
    <t>Montáž svítidel LED</t>
  </si>
  <si>
    <t>403085794</t>
  </si>
  <si>
    <t>M023</t>
  </si>
  <si>
    <t>Svítdlo Led pr.300mm s pohyb. Čidlem</t>
  </si>
  <si>
    <t>1901232483</t>
  </si>
  <si>
    <t>M024</t>
  </si>
  <si>
    <t>Svítdlo Led pr.300mm</t>
  </si>
  <si>
    <t>-868868808</t>
  </si>
  <si>
    <t>M025</t>
  </si>
  <si>
    <t>Led svítidlo 600x600</t>
  </si>
  <si>
    <t>-1973239401</t>
  </si>
  <si>
    <t>M026</t>
  </si>
  <si>
    <t>Led svítidlo 1200x300</t>
  </si>
  <si>
    <t>1234511539</t>
  </si>
  <si>
    <t>K718</t>
  </si>
  <si>
    <t>Montáž svítidel nouzových</t>
  </si>
  <si>
    <t>633436384</t>
  </si>
  <si>
    <t>M027</t>
  </si>
  <si>
    <t>Nouzové osvětlení/modul 60min</t>
  </si>
  <si>
    <t>-929342841</t>
  </si>
  <si>
    <t>K719</t>
  </si>
  <si>
    <t>Montáž ventilátoru</t>
  </si>
  <si>
    <t>1921443349</t>
  </si>
  <si>
    <t>M028</t>
  </si>
  <si>
    <t>ventilátor s doběh. Relé</t>
  </si>
  <si>
    <t>1036865867</t>
  </si>
  <si>
    <t>K720</t>
  </si>
  <si>
    <t>Provedení úprav hlavního rozvaděče RH</t>
  </si>
  <si>
    <t>-180899196</t>
  </si>
  <si>
    <t>M055</t>
  </si>
  <si>
    <t>úprava hlavního rozvaděče RH</t>
  </si>
  <si>
    <t>2038687097</t>
  </si>
  <si>
    <t>K721</t>
  </si>
  <si>
    <t>Provedení doplnění hlavního rozvaděče RH</t>
  </si>
  <si>
    <t>1393848750</t>
  </si>
  <si>
    <t>M056</t>
  </si>
  <si>
    <t>doplnění hlavního rozvaděče RH</t>
  </si>
  <si>
    <t>615541378</t>
  </si>
  <si>
    <t>K688</t>
  </si>
  <si>
    <t>Kompletace a montáž rozvaděče RPO</t>
  </si>
  <si>
    <t>2058474365</t>
  </si>
  <si>
    <t>M057</t>
  </si>
  <si>
    <t xml:space="preserve">rozvaděč  RPO+záložní zdroj UPS, 50kVA, Ic=100A, 5min</t>
  </si>
  <si>
    <t>-353707694</t>
  </si>
  <si>
    <t>K689</t>
  </si>
  <si>
    <t>Kompletace a montáž rozvaděče VZT1</t>
  </si>
  <si>
    <t>-2011947088</t>
  </si>
  <si>
    <t>M058</t>
  </si>
  <si>
    <t xml:space="preserve">rozvaděč  VZT1</t>
  </si>
  <si>
    <t>1749052636</t>
  </si>
  <si>
    <t>K690</t>
  </si>
  <si>
    <t>Kompletace a montáž rozvaděče VZT2</t>
  </si>
  <si>
    <t>-1953454766</t>
  </si>
  <si>
    <t>M059</t>
  </si>
  <si>
    <t xml:space="preserve">rozvaděč  VZT2</t>
  </si>
  <si>
    <t>-60828609</t>
  </si>
  <si>
    <t>K691</t>
  </si>
  <si>
    <t>Kompletace a montáž rozvaděče VZT3</t>
  </si>
  <si>
    <t>528019883</t>
  </si>
  <si>
    <t>M060</t>
  </si>
  <si>
    <t xml:space="preserve">rozvaděč  VZT3</t>
  </si>
  <si>
    <t>-1127683998</t>
  </si>
  <si>
    <t>K692</t>
  </si>
  <si>
    <t>Kompletace a montáž rozvaděče R01</t>
  </si>
  <si>
    <t>195948576</t>
  </si>
  <si>
    <t>M061</t>
  </si>
  <si>
    <t xml:space="preserve">rozvaděč  R01</t>
  </si>
  <si>
    <t>688636580</t>
  </si>
  <si>
    <t>K693</t>
  </si>
  <si>
    <t>Kompletace a montáž rozvaděče R02</t>
  </si>
  <si>
    <t>-1078375768</t>
  </si>
  <si>
    <t>M062</t>
  </si>
  <si>
    <t xml:space="preserve">rozvaděč  R02</t>
  </si>
  <si>
    <t>-1654805534</t>
  </si>
  <si>
    <t>K694</t>
  </si>
  <si>
    <t>Kompletace a montáž rozvaděče R11</t>
  </si>
  <si>
    <t>1432086876</t>
  </si>
  <si>
    <t>M063</t>
  </si>
  <si>
    <t xml:space="preserve">rozvaděč  R11</t>
  </si>
  <si>
    <t>1433821203</t>
  </si>
  <si>
    <t>K695</t>
  </si>
  <si>
    <t>Kompletace a montáž rozvaděče R12</t>
  </si>
  <si>
    <t>936233689</t>
  </si>
  <si>
    <t>M064</t>
  </si>
  <si>
    <t xml:space="preserve">rozvaděč  R12</t>
  </si>
  <si>
    <t>1951672569</t>
  </si>
  <si>
    <t>K696</t>
  </si>
  <si>
    <t>Kompletace a montáž rozvaděče R21</t>
  </si>
  <si>
    <t>-783571055</t>
  </si>
  <si>
    <t>M065</t>
  </si>
  <si>
    <t xml:space="preserve">rozvaděč  R21</t>
  </si>
  <si>
    <t>76509977</t>
  </si>
  <si>
    <t>K697</t>
  </si>
  <si>
    <t>Montáž kabelu CHKE-R-J 5x25</t>
  </si>
  <si>
    <t>1889785036</t>
  </si>
  <si>
    <t>M066</t>
  </si>
  <si>
    <t>CHKE-R-J 5x25</t>
  </si>
  <si>
    <t>1167152557</t>
  </si>
  <si>
    <t>K698</t>
  </si>
  <si>
    <t>Montáž kabelu CHKE-R-J 5x16</t>
  </si>
  <si>
    <t>-1735347489</t>
  </si>
  <si>
    <t>M035</t>
  </si>
  <si>
    <t>CHKE-R-J 5x16</t>
  </si>
  <si>
    <t>-984932000</t>
  </si>
  <si>
    <t>K699</t>
  </si>
  <si>
    <t>Montáž kabelu CHKE-R-J 5x10</t>
  </si>
  <si>
    <t>-1293574514</t>
  </si>
  <si>
    <t>M067</t>
  </si>
  <si>
    <t>CHKE-R-J 5x10</t>
  </si>
  <si>
    <t>-260846008</t>
  </si>
  <si>
    <t>K700</t>
  </si>
  <si>
    <t>Montáž kabelu CHKE-R-J 5x6</t>
  </si>
  <si>
    <t>1164009688</t>
  </si>
  <si>
    <t>M068</t>
  </si>
  <si>
    <t>CHKE-R-J 5x6</t>
  </si>
  <si>
    <t>824705906</t>
  </si>
  <si>
    <t>K701</t>
  </si>
  <si>
    <t>Montáž kabelu CHKE-R-J 5x4</t>
  </si>
  <si>
    <t>-200705379</t>
  </si>
  <si>
    <t>M069</t>
  </si>
  <si>
    <t>CHKE-R-J 5x4</t>
  </si>
  <si>
    <t>55461460</t>
  </si>
  <si>
    <t>K702</t>
  </si>
  <si>
    <t>Montáž kabelu CHKE-R-J 5x2,5</t>
  </si>
  <si>
    <t>20230065</t>
  </si>
  <si>
    <t>M036</t>
  </si>
  <si>
    <t>CHKE-R-J 5x2,5</t>
  </si>
  <si>
    <t>-642036190</t>
  </si>
  <si>
    <t>K703</t>
  </si>
  <si>
    <t>Montáž kabelu CHKE-R-J 5x1,5</t>
  </si>
  <si>
    <t>890591200</t>
  </si>
  <si>
    <t>M037</t>
  </si>
  <si>
    <t>CHKE-R-J 5x1,5</t>
  </si>
  <si>
    <t>955791108</t>
  </si>
  <si>
    <t>K704</t>
  </si>
  <si>
    <t>Montáž kabelu CHKE-R-J 3x4</t>
  </si>
  <si>
    <t>-1841409632</t>
  </si>
  <si>
    <t>M070</t>
  </si>
  <si>
    <t>CHKE-R-J 3x4</t>
  </si>
  <si>
    <t>992722064</t>
  </si>
  <si>
    <t>K705</t>
  </si>
  <si>
    <t>Montáž kabelu CHKE-R-J 3x2,5</t>
  </si>
  <si>
    <t>1071620044</t>
  </si>
  <si>
    <t>M038</t>
  </si>
  <si>
    <t>CHKE-R-J 3x2,5</t>
  </si>
  <si>
    <t>40122167</t>
  </si>
  <si>
    <t>K706</t>
  </si>
  <si>
    <t>Montáž kabelu CHKE-R-J 3x1,5</t>
  </si>
  <si>
    <t>-1562762958</t>
  </si>
  <si>
    <t>M039</t>
  </si>
  <si>
    <t>CHKE-R-J 3x1,5</t>
  </si>
  <si>
    <t>-1652604732</t>
  </si>
  <si>
    <t>K707</t>
  </si>
  <si>
    <t>Montáž kabelu CXKH-V-J 5x25</t>
  </si>
  <si>
    <t>-1346134944</t>
  </si>
  <si>
    <t>M071</t>
  </si>
  <si>
    <t>CXKH-V-J 5x25</t>
  </si>
  <si>
    <t>1983005157</t>
  </si>
  <si>
    <t>K708</t>
  </si>
  <si>
    <t>Montáž kabelu CXKH-V-J 5x10</t>
  </si>
  <si>
    <t>1566289487</t>
  </si>
  <si>
    <t>M072</t>
  </si>
  <si>
    <t>CXKH-V-J 5x10</t>
  </si>
  <si>
    <t>-2130646296</t>
  </si>
  <si>
    <t>K709</t>
  </si>
  <si>
    <t>Montáž kabelu CXKH-V-J 5x2,5</t>
  </si>
  <si>
    <t>2039681018</t>
  </si>
  <si>
    <t>M073</t>
  </si>
  <si>
    <t>CXKH-V-J 5x2,5</t>
  </si>
  <si>
    <t>-1185064184</t>
  </si>
  <si>
    <t>K710</t>
  </si>
  <si>
    <t>Montáž kabelu CXKH-V-J 3x2,5</t>
  </si>
  <si>
    <t>1007221806</t>
  </si>
  <si>
    <t>M074</t>
  </si>
  <si>
    <t>CXKH-V-J 3x2,5</t>
  </si>
  <si>
    <t>2025224705</t>
  </si>
  <si>
    <t>K711</t>
  </si>
  <si>
    <t>Montáž kabelu H07Z-K 4žz</t>
  </si>
  <si>
    <t>-1085426181</t>
  </si>
  <si>
    <t>M040</t>
  </si>
  <si>
    <t>H07Z-K4žz</t>
  </si>
  <si>
    <t>267467804</t>
  </si>
  <si>
    <t>K712</t>
  </si>
  <si>
    <t>Montáž kabelu H07Z-K 6zž</t>
  </si>
  <si>
    <t>-1100474692</t>
  </si>
  <si>
    <t>M041</t>
  </si>
  <si>
    <t>H07Z-K 6žz</t>
  </si>
  <si>
    <t>-1929107035</t>
  </si>
  <si>
    <t>K713</t>
  </si>
  <si>
    <t>Montáž kabelu H07Z-K 16zž</t>
  </si>
  <si>
    <t>1426889024</t>
  </si>
  <si>
    <t>M042</t>
  </si>
  <si>
    <t>H07Z-K 16žz</t>
  </si>
  <si>
    <t>-723878004</t>
  </si>
  <si>
    <t>K714</t>
  </si>
  <si>
    <t>Montáž kabelu H07Z-K 25zž</t>
  </si>
  <si>
    <t>172524410</t>
  </si>
  <si>
    <t>M043</t>
  </si>
  <si>
    <t>H07Z-K 25žz</t>
  </si>
  <si>
    <t>432443375</t>
  </si>
  <si>
    <t>K715</t>
  </si>
  <si>
    <t>Montáž kabelu H07Z-K 35zž</t>
  </si>
  <si>
    <t>1741983964</t>
  </si>
  <si>
    <t>M096</t>
  </si>
  <si>
    <t>H07Z-K 35žz</t>
  </si>
  <si>
    <t>-935355231</t>
  </si>
  <si>
    <t>K716</t>
  </si>
  <si>
    <t>Montáž FeZn 10mm</t>
  </si>
  <si>
    <t>1320143505</t>
  </si>
  <si>
    <t>M075</t>
  </si>
  <si>
    <t>FeZn 10mm</t>
  </si>
  <si>
    <t>1992832230</t>
  </si>
  <si>
    <t>K076</t>
  </si>
  <si>
    <t>podružný materiál</t>
  </si>
  <si>
    <t>-1475564157</t>
  </si>
  <si>
    <t>K047</t>
  </si>
  <si>
    <t>nespecifikované montážní práce</t>
  </si>
  <si>
    <t>-132576395</t>
  </si>
  <si>
    <t>K077</t>
  </si>
  <si>
    <t>ostatní montážní práce</t>
  </si>
  <si>
    <t>-201924290</t>
  </si>
  <si>
    <t>Úroveň 4:</t>
  </si>
  <si>
    <t>I.1.2.6.1 - Strukturovaná kabeláž</t>
  </si>
  <si>
    <t>1 - Strukturovaná kabeláž - D+M veškerých komponent a kabelů</t>
  </si>
  <si>
    <t>Strukturovaná kabeláž - D+M veškerých komponent a kabelů</t>
  </si>
  <si>
    <t>K001</t>
  </si>
  <si>
    <t>Technické úpravy stávajících rozvodů v prostoru chodby pavilon C na 1.PP - demontáž nevyužívaných kabelů</t>
  </si>
  <si>
    <t>HZs</t>
  </si>
  <si>
    <t>1472179237</t>
  </si>
  <si>
    <t>K002</t>
  </si>
  <si>
    <t>Technické úpravy stávajících rozvodů v prostoru chodby pavilon C na 1.PP/1:NP/2.NP - trasová upevnění kabelů ponechané funkční v době rekonstrukce pavilonu</t>
  </si>
  <si>
    <t>1550918660</t>
  </si>
  <si>
    <t>K003</t>
  </si>
  <si>
    <t>Demontáž na následná montáž stávajícího docházkového terminálu na 1.NP (pravý vchod) se souhlasem uživatele na správce systému firmou IVAR</t>
  </si>
  <si>
    <t>-1016237700</t>
  </si>
  <si>
    <t>K005</t>
  </si>
  <si>
    <t>svislé přemístění konstrukcí - úprava pro požární ucpávky</t>
  </si>
  <si>
    <t>-1307821756</t>
  </si>
  <si>
    <t>K006</t>
  </si>
  <si>
    <t>vodorovné přemístění konstrukcí - úprava pro požární ucpávky</t>
  </si>
  <si>
    <t>-97665048</t>
  </si>
  <si>
    <t>K007</t>
  </si>
  <si>
    <t>demontáž stávajících kabelových žlabů plastových</t>
  </si>
  <si>
    <t>1121998147</t>
  </si>
  <si>
    <t>K008</t>
  </si>
  <si>
    <t>přeložka stávajícího kabelového drátěného žlabu v podhledu na novou pozici s ohledem na koordinaci nových technologií - demontáž datových zásuvek vč.konektorů (konektory budou opětovně použity)</t>
  </si>
  <si>
    <t>-1547939702</t>
  </si>
  <si>
    <t>K009</t>
  </si>
  <si>
    <t>přeložka stávajícího kabelového drátěného žlabu v podhledu na novou pozici s ohledem na koordinaci nových technologií - demontáž kabelového drátěného žlabu (žlaby budou opětovně použity z 50%)</t>
  </si>
  <si>
    <t>-910576063</t>
  </si>
  <si>
    <t>K010</t>
  </si>
  <si>
    <t>přeložka stávajícího kabelového drátěného žlabu v podhledu na novou pozici s ohledem na koordinaci nových technologií - úprava stávajícího páteřního kabelového drátěného žlabu od stoupačky</t>
  </si>
  <si>
    <t>-388224793</t>
  </si>
  <si>
    <t>K011</t>
  </si>
  <si>
    <t>Stíněný instalační kabel S/FTP 4P,LSOH (B2ca-s1,d1,a1), CAT6A, 500m</t>
  </si>
  <si>
    <t>373071233</t>
  </si>
  <si>
    <t>K012</t>
  </si>
  <si>
    <t>původní metalický kabel - původní kabely zataženy na nové pozice v rámci přeložek</t>
  </si>
  <si>
    <t>-267794131</t>
  </si>
  <si>
    <t>K013</t>
  </si>
  <si>
    <t>Kompletní datová zásuvka 2xRJ45 CAT.6A STP pod omítku vč. krabice, rámečku, krytky, konektorů, vhodná pro zdravotnické prostředí, koordinace se silnoproudem (do prostoru pod podhled)</t>
  </si>
  <si>
    <t>252637036</t>
  </si>
  <si>
    <t>K014</t>
  </si>
  <si>
    <t>Kompletní datová zásuvka 2xRJ45 CAT.6A STP na omítku vč. krabice, rámečku, krytky, konektorů (do technických prostor)</t>
  </si>
  <si>
    <t>738740805</t>
  </si>
  <si>
    <t>K015</t>
  </si>
  <si>
    <t>Kompletní datová zásuvka 2xRJ45 CAT.6A STP na omítku vč. krabice, rámečku, krytky, konektorů (do nad podhledem)</t>
  </si>
  <si>
    <t>-1631310418</t>
  </si>
  <si>
    <t>K016</t>
  </si>
  <si>
    <t>Kompletní datová zásuvka 2xRJ45 CAT.6A STP na omítku vč. DIN adaptéru, rámečku, krytky, konektorů (do technických prostor)</t>
  </si>
  <si>
    <t>-1498420787</t>
  </si>
  <si>
    <t>K017</t>
  </si>
  <si>
    <t>Kompletní datová zásuvka 2xRJ45 CAT.6A STP do podparapetního žlabu vč. krabice, rámečku, krytky, konektorů, vhodná pro zdravotnické prostředí, koordinace se silnoproudem (do prostoru na 1.PP, 1.NP a 2.NP)</t>
  </si>
  <si>
    <t>-1703294150</t>
  </si>
  <si>
    <t>K018</t>
  </si>
  <si>
    <t>Kompletní datová zásuvka 2xRJ45 CAT.6A STP do mediciálních ramp vč. adaptéru, konektorů, vhodná pro zdravotnické prostředí, koordinace se silnoproudem (do prostoru na 1.NP)</t>
  </si>
  <si>
    <t>2099512509</t>
  </si>
  <si>
    <t>K019</t>
  </si>
  <si>
    <t>Kabel optický 48 vláken SM 9/125, G.652D, MLT, HDPE černý, d5,9mm, 700N</t>
  </si>
  <si>
    <t>-560859635</t>
  </si>
  <si>
    <t>K020</t>
  </si>
  <si>
    <t>Kompletně vybavená optická vana 19" 1U, výsuvná, včetně popisek, vyvazovací oka pro organizaci, černá, 48x pigtail 9/125 SC/LC, optické kazety, ochrany svárů</t>
  </si>
  <si>
    <t>113487583</t>
  </si>
  <si>
    <t>K021</t>
  </si>
  <si>
    <t>Optické svaření 1vlákna vč. odizolování</t>
  </si>
  <si>
    <t>-2037103495</t>
  </si>
  <si>
    <t>K022</t>
  </si>
  <si>
    <t>Silový kabel 1-CXKE(H)-R-J 3x 2,5 B2ca,s1,d0 do trubek, nebo do lišt</t>
  </si>
  <si>
    <t>-1751646672</t>
  </si>
  <si>
    <t>K023</t>
  </si>
  <si>
    <t>kabelová trasa pro SIL bez požadavku na zachování funkčnosti celé kabelové instalace při požáru (vrut, šroub, hřeb, příchytka)</t>
  </si>
  <si>
    <t>-909504887</t>
  </si>
  <si>
    <t>K024</t>
  </si>
  <si>
    <t>jistič 1/C - doplnění do silového rozvaděče</t>
  </si>
  <si>
    <t>1050118443</t>
  </si>
  <si>
    <t>K026</t>
  </si>
  <si>
    <t>kabelová trasa pro SLP optika bez požadavku na zachování funkčnosti celé kabelové instalace při požáru (vrut, šroub, hřeb, příchytka) v podhledu, ve stávajících kabelových žabech, úprava a doplnění optické trasy ve spojovacím kolektoru mezi pavilony B a C</t>
  </si>
  <si>
    <t>-17019854</t>
  </si>
  <si>
    <t>K027</t>
  </si>
  <si>
    <t>Pevná trubka s hrdlem, samozhášivá, bezhalogenová, délka 3m, 320N, šedá, RAL 7035 do d=25mm vč. příslušenství pro upevnění - vedení hlásičové linky</t>
  </si>
  <si>
    <t>996417643</t>
  </si>
  <si>
    <t>K028</t>
  </si>
  <si>
    <t>příchytka Grip - malý</t>
  </si>
  <si>
    <t>-1437068784</t>
  </si>
  <si>
    <t>K029</t>
  </si>
  <si>
    <t>příchytka Grip - střední</t>
  </si>
  <si>
    <t>2131373188</t>
  </si>
  <si>
    <t>K030</t>
  </si>
  <si>
    <t>Lišta hranatá 20x20, bílá, 2m</t>
  </si>
  <si>
    <t>-1176429847</t>
  </si>
  <si>
    <t>K031</t>
  </si>
  <si>
    <t>Parapetní kanál PK 110x65 D, bílý, 2 m, karton PK 110X65 D_HD vč. příslušenství</t>
  </si>
  <si>
    <t>-1062527668</t>
  </si>
  <si>
    <t>K032</t>
  </si>
  <si>
    <t>Korugovaná ohebná trubka, samozhášivá, bezhalogenová, PP, 750N, vnější průměr min. 25mm, šedá</t>
  </si>
  <si>
    <t>-209076647</t>
  </si>
  <si>
    <t>K033</t>
  </si>
  <si>
    <t>Korugovaná ohebná trubka, samozhášivá, bezhalogenová, PP, 750N, vnější průměr min. 32mm, šedá</t>
  </si>
  <si>
    <t>228203188</t>
  </si>
  <si>
    <t>K034</t>
  </si>
  <si>
    <t>nastřelovací plastová příchytka-element pro upevnění více pásků</t>
  </si>
  <si>
    <t>-2017799279</t>
  </si>
  <si>
    <t>K035</t>
  </si>
  <si>
    <t>nastřelovací hřeb 22mm do betonu, galvanicky pozinkováno</t>
  </si>
  <si>
    <t>1129213823</t>
  </si>
  <si>
    <t>K036</t>
  </si>
  <si>
    <t>stahovací páska 200mm</t>
  </si>
  <si>
    <t>1221094554</t>
  </si>
  <si>
    <t>K037</t>
  </si>
  <si>
    <t>stahovací páska 300mm</t>
  </si>
  <si>
    <t>-1952604421</t>
  </si>
  <si>
    <t>K065</t>
  </si>
  <si>
    <t>Žlab perforovaný kabelový s integrovanou spojkou výšky 60 mm, délka 3 m, 400/60 kompletní vč.příslušenství pro uchycením - nové vedení na chodbě daného podlaží, nosný prvek po 1,5m, přes CHÚC s požární odolností</t>
  </si>
  <si>
    <t>-28991317</t>
  </si>
  <si>
    <t>K066</t>
  </si>
  <si>
    <t>Žlab drátěný kabelový s integrovanou spojkou výšky 60 mm, délka 3 m, 400/60 kompletní vč.příslušenství pro uchycením - nové vedení na chodbě daného podlaží</t>
  </si>
  <si>
    <t>-16301922</t>
  </si>
  <si>
    <t>K067</t>
  </si>
  <si>
    <t>Žlab drátěný kabelový s integrovanou spojkou výšky 60 mm, délka 3 m, 200/60 kompletní vč.příslušenství pro středové uchycením - nové vedení na chodbě daného podlaží</t>
  </si>
  <si>
    <t>416080712</t>
  </si>
  <si>
    <t>K068</t>
  </si>
  <si>
    <t>Vyvazování kabeláže ve žlabech pro slaboproud</t>
  </si>
  <si>
    <t>465218251</t>
  </si>
  <si>
    <t>K069</t>
  </si>
  <si>
    <t>certifikační měření datových portů vč. protokolu (data a papír)</t>
  </si>
  <si>
    <t>-1797882118</t>
  </si>
  <si>
    <t>K070</t>
  </si>
  <si>
    <t>Měření optického segmentu, měření útlumu, 2 okna</t>
  </si>
  <si>
    <t>1204825531</t>
  </si>
  <si>
    <t>K075</t>
  </si>
  <si>
    <t>Lešení prostorové rámové lehké s podlahami</t>
  </si>
  <si>
    <t>den</t>
  </si>
  <si>
    <t>940296466</t>
  </si>
  <si>
    <t>K084</t>
  </si>
  <si>
    <t>Montáž lešení prostorového rámového lehkého s podlahami zatížení do 200 kg/m2 v do 10 m</t>
  </si>
  <si>
    <t>-1411706767</t>
  </si>
  <si>
    <t>K085</t>
  </si>
  <si>
    <t>Příplatek k lešení prostorovému rámovému lehkému s podlahami do 200 kg/m2 v do 10 m za každý den použití</t>
  </si>
  <si>
    <t>-1081757282</t>
  </si>
  <si>
    <t>K086</t>
  </si>
  <si>
    <t>Demontáž lešení prostorového rámového lehkého s podlahami zatížení do 200 kg/m2 v do 10 m</t>
  </si>
  <si>
    <t>1799254567</t>
  </si>
  <si>
    <t>K087</t>
  </si>
  <si>
    <t>Přesun hmot tonážní pro slaboproud s omezením mechanizace v objektech v do 24 m</t>
  </si>
  <si>
    <t>2107146647</t>
  </si>
  <si>
    <t>K090</t>
  </si>
  <si>
    <t>Drobný instalační a montážní materiál vč.popisu komponentů</t>
  </si>
  <si>
    <t>-142430202</t>
  </si>
  <si>
    <t>K093</t>
  </si>
  <si>
    <t>Stavebně-technické úspořádání stávajícíh kabelových tras, datových zásuvek a prostupů</t>
  </si>
  <si>
    <t>HZS</t>
  </si>
  <si>
    <t>1859389844</t>
  </si>
  <si>
    <t>K094</t>
  </si>
  <si>
    <t>Uzamykatelný 19" datový rozváděč s výškou 45U, půdorysné rozměry 800x1000mm s prosklenými dveřmi, napájecím panelem, ventilační jednotkou a potřebným montážním příslušenstvím pro instalaci prvků ústředny</t>
  </si>
  <si>
    <t>-772208951</t>
  </si>
  <si>
    <t>K095</t>
  </si>
  <si>
    <t>Kompletní telefonní patch panel 50portový 1U</t>
  </si>
  <si>
    <t>-156920680</t>
  </si>
  <si>
    <t>K096</t>
  </si>
  <si>
    <t>Zakončení 1páru na konektor S110</t>
  </si>
  <si>
    <t>-50860915</t>
  </si>
  <si>
    <t>K097</t>
  </si>
  <si>
    <t>Sdělovací kabel SYKFY 50x2x0,5</t>
  </si>
  <si>
    <t>-312740686</t>
  </si>
  <si>
    <t>K098</t>
  </si>
  <si>
    <t>kabelová trasa pro SLP telefonní kabel bez požadavku na zachování funkčnosti celé kabelové instalace při požáru (vrut, šroub, hřeb, příchytka) v podhledu, ve stávajících kabelových žabech, úprava a doplnění optické trasy ve spojovacím kolektoru mezi pavil</t>
  </si>
  <si>
    <t>-487723554</t>
  </si>
  <si>
    <t>K099</t>
  </si>
  <si>
    <t>Uzemňovací kabel CYA6</t>
  </si>
  <si>
    <t>-735231117</t>
  </si>
  <si>
    <t>K100</t>
  </si>
  <si>
    <t>Uzemňovací kabel CYA10</t>
  </si>
  <si>
    <t>482750611</t>
  </si>
  <si>
    <t>K101</t>
  </si>
  <si>
    <t>Uzemňovací oka</t>
  </si>
  <si>
    <t>-165900507</t>
  </si>
  <si>
    <t>K102</t>
  </si>
  <si>
    <t>Uzemňovací pospojovací svorkovnice HUP</t>
  </si>
  <si>
    <t>-1223693604</t>
  </si>
  <si>
    <t>K103</t>
  </si>
  <si>
    <t>Silový kabel 3Jx2,5 v provedení B2ca ...</t>
  </si>
  <si>
    <t>1177198417</t>
  </si>
  <si>
    <t>K104</t>
  </si>
  <si>
    <t>Propojovací krabice plastová</t>
  </si>
  <si>
    <t>1535828017</t>
  </si>
  <si>
    <t>K105</t>
  </si>
  <si>
    <t>Propojovací WAGO spojky</t>
  </si>
  <si>
    <t>-510102728</t>
  </si>
  <si>
    <t>K106</t>
  </si>
  <si>
    <t>Patch panel 24 portů, modulární, univerzální, 19" 1U, prázdný</t>
  </si>
  <si>
    <t>-1198570991</t>
  </si>
  <si>
    <t>K107</t>
  </si>
  <si>
    <t>Stíněný modul Keystone RJ45, vhodný pro zásuvky a modulární patch panely</t>
  </si>
  <si>
    <t>-1606945540</t>
  </si>
  <si>
    <t>K108</t>
  </si>
  <si>
    <t>Systémové patch kabely metalické a optické - délky budou upřesněny v rámci realizace, ref.délka 2m</t>
  </si>
  <si>
    <t>511271849</t>
  </si>
  <si>
    <t>K109</t>
  </si>
  <si>
    <t>Vyvazovací panel 19" 1U BK plastový</t>
  </si>
  <si>
    <t>1735716643</t>
  </si>
  <si>
    <t>K110</t>
  </si>
  <si>
    <t>popiska rozvaděče, zásuvky, patch panelu</t>
  </si>
  <si>
    <t>-1249946758</t>
  </si>
  <si>
    <t>K111</t>
  </si>
  <si>
    <t>Uspořádání datových kabelů v datovém rozvaděči vč. popisu jednotlivých kabelů</t>
  </si>
  <si>
    <t>-457899768</t>
  </si>
  <si>
    <t>I.1.2.6.2 - Kamerové systémy</t>
  </si>
  <si>
    <t>1 - Kamerové systémy</t>
  </si>
  <si>
    <t>K112</t>
  </si>
  <si>
    <t>Vnitřní IP dome kamera, 5MP, f=2.8-12mm, WDR 120dB, min.IR 20m, H.264; H.264+; H.265; H.265+; MJPEG, max.spotřeba 10,5W, audio, ref. v. IPC-HDBW3541R-ZAS-27135-S2</t>
  </si>
  <si>
    <t>-1616589519</t>
  </si>
  <si>
    <t>K114</t>
  </si>
  <si>
    <t>montážní činnost - podhledová kazeta (úprava) pro adaptér do podhledu</t>
  </si>
  <si>
    <t>-849191670</t>
  </si>
  <si>
    <t>K115</t>
  </si>
  <si>
    <t>Demontáž a montáž stávajících IP kamer (venkovní vstupní prostory pod podestou) vč. opětovného nastavení</t>
  </si>
  <si>
    <t>-543075277</t>
  </si>
  <si>
    <t>K119</t>
  </si>
  <si>
    <t>Komplexní funkční zkouška IP CCTV vč.zprovoznění</t>
  </si>
  <si>
    <t>-701457043</t>
  </si>
  <si>
    <t>K123</t>
  </si>
  <si>
    <t>Patch kabely metalické dle systému SK a kategorie 6a - délky 2m</t>
  </si>
  <si>
    <t>-1317924737</t>
  </si>
  <si>
    <t>K129</t>
  </si>
  <si>
    <t>-1951567291</t>
  </si>
  <si>
    <t>k001.1</t>
  </si>
  <si>
    <t>Výkonný NVR pro 64 IP kamer, až 12MP, HDMI, 2x 4K, H.265, RAID vč.16x4TB HDD, např. NVR616-64-4KS2</t>
  </si>
  <si>
    <t>-2125483629</t>
  </si>
  <si>
    <t>I.1.2.6.3 - IP Domácí telefon</t>
  </si>
  <si>
    <t>1 - IP Domácí telefon</t>
  </si>
  <si>
    <t>K131</t>
  </si>
  <si>
    <t>Hlavní jednotka modulárního IP interkom systému, 1 tlačítko - dvoumodulové řešení pro zápustnou montáž, ref.v. DS-KD800</t>
  </si>
  <si>
    <t>-634889455</t>
  </si>
  <si>
    <t>K132</t>
  </si>
  <si>
    <t>Krabice pro zápustnou montáž - dvoumodulové řešení pro hlavní jednotku a modul se 6-ti tlačítky</t>
  </si>
  <si>
    <t>479433179</t>
  </si>
  <si>
    <t>K133</t>
  </si>
  <si>
    <t>Rám pro zápust. instalaci modul. interkom systému, 2 moduly, ref.v. DS-KD-ACF2</t>
  </si>
  <si>
    <t>-1181903546</t>
  </si>
  <si>
    <t>K134</t>
  </si>
  <si>
    <t>Modul se 6 tlačítky modulárního interkom systému - doplnění do dvoumodulového řešení, ref.v. DS-KD-KK</t>
  </si>
  <si>
    <t>1148063269</t>
  </si>
  <si>
    <t>K135</t>
  </si>
  <si>
    <t>Implementace IP DT do stávajícího systému vč.návaznosti na systém EKV/dveře</t>
  </si>
  <si>
    <t>1173816546</t>
  </si>
  <si>
    <t>K137</t>
  </si>
  <si>
    <t>Kompletní nastavení zařízení vč. základní zkoušky zařízení</t>
  </si>
  <si>
    <t>-448824123</t>
  </si>
  <si>
    <t>K143</t>
  </si>
  <si>
    <t>-1775645192</t>
  </si>
  <si>
    <t>I.1.2.6.4 - Aktivní prvky</t>
  </si>
  <si>
    <t>1 - Aktivní prvky</t>
  </si>
  <si>
    <t>K194</t>
  </si>
  <si>
    <t>Switch, podpora L3, QoS. Rozhraní: 48 x RJ-45 autosensing 10/100/1000; 4 x SFP+ 1000/10000, max. přenosová rychlost 176 Gbps, web management, QoS, stohovatelný, VLAN, ref.v. Aruba 6200M 48G CL4 PoE</t>
  </si>
  <si>
    <t>-1729838700</t>
  </si>
  <si>
    <t>K146</t>
  </si>
  <si>
    <t>SFP+ transceiver 10Gbps, SM, 20km, 1310nm, LC duplex, 0 až 70°C, DMI diagnostika, HP kompatibilni</t>
  </si>
  <si>
    <t>873902630</t>
  </si>
  <si>
    <t>K147</t>
  </si>
  <si>
    <t>Stohovací kabel pro switch, délka 1m</t>
  </si>
  <si>
    <t>-362978949</t>
  </si>
  <si>
    <t>K152</t>
  </si>
  <si>
    <t>Záložní zdroj UPS rack mount 2kVA, 10min. vč. příslušenství a SW pro vzdálený monitoring a zasílání zpráv</t>
  </si>
  <si>
    <t>-1937732616</t>
  </si>
  <si>
    <t>K153</t>
  </si>
  <si>
    <t>PDU panel pro napojení aktivních prvků</t>
  </si>
  <si>
    <t>1878523060</t>
  </si>
  <si>
    <t>K161</t>
  </si>
  <si>
    <t>-1170079717</t>
  </si>
  <si>
    <t>I.1.2.6.5 - Access point WIFI</t>
  </si>
  <si>
    <t>1 - Access point WIFI</t>
  </si>
  <si>
    <t>K179</t>
  </si>
  <si>
    <t>Access Point Series 2.4 GHz 574 Mbit/s, 5 GHz 1200 Mbit/s, min.přenosová rychlost: 1774 Mbit/s, WPA3, WPA, WPA2, IEEE 802.11a, IEEE 802.11ac, IEEE 802.11ax, IEEE 802.11b, IEEE 802.11g, IEEE 802.11n, IEEE 802.3af, IEEE 802.3at, IEE, ref.v. Aruba AP-505</t>
  </si>
  <si>
    <t>2104565083</t>
  </si>
  <si>
    <t>K181</t>
  </si>
  <si>
    <t>držák, např. AP-mnt-d</t>
  </si>
  <si>
    <t>-123440307</t>
  </si>
  <si>
    <t>K185</t>
  </si>
  <si>
    <t>Komplexní funkční zkouška access point vč.zprovoznění</t>
  </si>
  <si>
    <t>129076115</t>
  </si>
  <si>
    <t>-1967147310</t>
  </si>
  <si>
    <t>K192</t>
  </si>
  <si>
    <t>-722454651</t>
  </si>
  <si>
    <t>I.1.2.6.6 - IP Jednotný čas</t>
  </si>
  <si>
    <t>1 - IP Jednotný čas</t>
  </si>
  <si>
    <t>K163</t>
  </si>
  <si>
    <t xml:space="preserve">Síťové hlavní hodiny  pro provoz v síťovém prostřed LAN/Ethernet; mohou být synchronizovány serverem NTP a také pracovat jako server NTP; nastavení, administrace a monitoring přes systémovou linku / Ethernet; mohou načítat časový signál z přijímače DCF ne</t>
  </si>
  <si>
    <t>-108045430</t>
  </si>
  <si>
    <t>K164</t>
  </si>
  <si>
    <t>Přijímač včetně antény pro venkovní montáž, výstup signál DCF 77 / signál DCF 77 v UTC formátu, kabel 100m</t>
  </si>
  <si>
    <t>-1913048753</t>
  </si>
  <si>
    <t>K165</t>
  </si>
  <si>
    <t>Přepěťová ochrana a bleskojistka pro GPS přijímač; chrání připojené hlavní hodiny před poškozením vyšším přepětím a kolísavým napětím (budova musí být chráněna systémem ochrany před bleskem)</t>
  </si>
  <si>
    <t>-550278508</t>
  </si>
  <si>
    <t>K166</t>
  </si>
  <si>
    <t>Propojovací svorkovnice (s ochranou proti blesku a uzemněním) a propojovací kabel</t>
  </si>
  <si>
    <t>1055536663</t>
  </si>
  <si>
    <t>K167</t>
  </si>
  <si>
    <t>Plastové kulaté hodiny, průměr číselníku 28 cm, samostavitelný hodinový strojek pro připojení k LAN/Ethernet; numerický číselník; jednostranné</t>
  </si>
  <si>
    <t>-1284709100</t>
  </si>
  <si>
    <t>K168</t>
  </si>
  <si>
    <t>Stropní závěs/boční konzola pro dvoustranné hodiny, typ 3218, délka 10/30/50 cm</t>
  </si>
  <si>
    <t>472292371</t>
  </si>
  <si>
    <t>K169</t>
  </si>
  <si>
    <t>Nastavení IP adres v rámci VLAN knihy uživatele na daný LAN port pro JČ - konfigurace aktivního prvku</t>
  </si>
  <si>
    <t>-330030158</t>
  </si>
  <si>
    <t>K170</t>
  </si>
  <si>
    <t>Kompletní nastavení zařízení vč.základní zkoušky zařízení</t>
  </si>
  <si>
    <t>209240048</t>
  </si>
  <si>
    <t>K171</t>
  </si>
  <si>
    <t>Komplexní funkční zkouška JČ vč.zprovoznění</t>
  </si>
  <si>
    <t>468731950</t>
  </si>
  <si>
    <t>K172</t>
  </si>
  <si>
    <t>Patch kabely metalické dle systému SK a kategorie 6a - délky 1m (zásuvka/JČ)</t>
  </si>
  <si>
    <t>247804908</t>
  </si>
  <si>
    <t>K121</t>
  </si>
  <si>
    <t>Patch kabely metalické dle systému SK a kategorie 6a - délky 1m (patch panel/port akt.prvek)</t>
  </si>
  <si>
    <t>-202241069</t>
  </si>
  <si>
    <t>K173</t>
  </si>
  <si>
    <t>Patch kabely metalické dle systému SK a kategorie 6a - délky 2m (zásuvka/JČ)</t>
  </si>
  <si>
    <t>-614392915</t>
  </si>
  <si>
    <t>Patch kabely metalické dle systému SK a kategorie 6a - délky 2m (patch panel/port akt.prvek)</t>
  </si>
  <si>
    <t>-1435996812</t>
  </si>
  <si>
    <t>K177</t>
  </si>
  <si>
    <t>-2134853251</t>
  </si>
  <si>
    <t>I.1.2.6.7 - Společná televizní anténa a televize</t>
  </si>
  <si>
    <t>1 - Společná televizní anténa a televize</t>
  </si>
  <si>
    <t>K195</t>
  </si>
  <si>
    <t>Demontáž stávajícího systému na lůžkovém oddělení vč. kabeláže - komponenty předat uživateli</t>
  </si>
  <si>
    <t>308072800</t>
  </si>
  <si>
    <t>K196</t>
  </si>
  <si>
    <t>Kompletní plechový rozvaděč STA 600x600x200, perforovaná montážní deska, 3 bodový zámek, kabelové prostupy spodem i horem vč. vnitřního vybavení na podlaží 1.PP</t>
  </si>
  <si>
    <t>71447627</t>
  </si>
  <si>
    <t>K197</t>
  </si>
  <si>
    <t>Kompletní plechový rozvaděč STA 600x600x200, perforovaná montážní deska, 3 bodový zámek, kabelové prostupy spodem i horem vč. vnitřního vybavení na podlaží 1.NP</t>
  </si>
  <si>
    <t>-85273129</t>
  </si>
  <si>
    <t>K198</t>
  </si>
  <si>
    <t>Kompletní plechový rozvaděč STA 600x600x200, perforovaná montážní deska, 3 bodový zámek, kabelové prostupy spodem i horem vč. vnitřního vybavení na podlaží 2.NP</t>
  </si>
  <si>
    <t>73413919</t>
  </si>
  <si>
    <t>K199</t>
  </si>
  <si>
    <t>Multipřepínač kaskádový, 5 vstupů/výstupů, 16 odbočení pro zásuvky STA, frekvenční rozsah SAT vstupů 950-2500MHz, průchozí zisk v SAT pásmu 2,5 ± 0,2 dB, odbočovací útlum v TV/RW pásmu 24 ± 3,0 dB, odbočovací útlum v SAT pásmu 7 ± 3,0 dB,</t>
  </si>
  <si>
    <t>1763392914</t>
  </si>
  <si>
    <t>K200</t>
  </si>
  <si>
    <t>F konektor kompresní</t>
  </si>
  <si>
    <t>1686745161</t>
  </si>
  <si>
    <t>K201</t>
  </si>
  <si>
    <t>Kompletní účastnická zásuvka TV+R, vč. krytky a rámečku vhodná do prostor zdravotnictví</t>
  </si>
  <si>
    <t>-363399876</t>
  </si>
  <si>
    <t>K202</t>
  </si>
  <si>
    <t>Koaxiální kabel 75 ohm, vnitřní vodič: 1.13mm, měd', dielektrikum: 4,8mm, kapacita: 52 +/- 2,0 pF, útlum při 20°C (dB/100m): 860MHz 17,0 dB - 2150MHz 27,9 dB v provedení B2ca…</t>
  </si>
  <si>
    <t>299984822</t>
  </si>
  <si>
    <t>K203</t>
  </si>
  <si>
    <t xml:space="preserve">Koaxiální kabel 75 ohm, venkovní páteřní vodič: 1.13mm, měd', dielektrikum: 4,8mm, kapacita: 52 +/- 2,0 pF, útlum (dB/100m): 2000-3000 MHz  &gt;22dB v provedení B2ca…</t>
  </si>
  <si>
    <t>430626862</t>
  </si>
  <si>
    <t>K204</t>
  </si>
  <si>
    <t>silový kabel 1-CXKH-R 3x2,5 v provedení B2ca …</t>
  </si>
  <si>
    <t>556406663</t>
  </si>
  <si>
    <t>K205</t>
  </si>
  <si>
    <t>-119095029</t>
  </si>
  <si>
    <t>K206</t>
  </si>
  <si>
    <t>instalační krabice pod omítku - jednopozicová (do SDK, do zdi) pod zásuvku</t>
  </si>
  <si>
    <t>162685280</t>
  </si>
  <si>
    <t>K207</t>
  </si>
  <si>
    <t>Vysekání kapes a výklenků ve zdivu cihelném pro krabice 10x10x8 cm</t>
  </si>
  <si>
    <t>971886846</t>
  </si>
  <si>
    <t>1095376197</t>
  </si>
  <si>
    <t>323861551</t>
  </si>
  <si>
    <t>K025</t>
  </si>
  <si>
    <t>výchozí revize silové části</t>
  </si>
  <si>
    <t>1981735071</t>
  </si>
  <si>
    <t>1193721642</t>
  </si>
  <si>
    <t>1495305232</t>
  </si>
  <si>
    <t>-228672491</t>
  </si>
  <si>
    <t>-1761203794</t>
  </si>
  <si>
    <t>-376274323</t>
  </si>
  <si>
    <t>162529003</t>
  </si>
  <si>
    <t>1412235270</t>
  </si>
  <si>
    <t>-210613972</t>
  </si>
  <si>
    <t>-1335476778</t>
  </si>
  <si>
    <t>768415121</t>
  </si>
  <si>
    <t>-1359396824</t>
  </si>
  <si>
    <t>-2083118311</t>
  </si>
  <si>
    <t>1499795201</t>
  </si>
  <si>
    <t>-652655608</t>
  </si>
  <si>
    <t>2106609165</t>
  </si>
  <si>
    <t>K210</t>
  </si>
  <si>
    <t>-1742190257</t>
  </si>
  <si>
    <t>I.1.2.6.8 - Dorozumívací zařízení sestra-pacient</t>
  </si>
  <si>
    <t>1 - Dorozumívací zařízení sestra-pacient</t>
  </si>
  <si>
    <t>-1265182692</t>
  </si>
  <si>
    <t>K212</t>
  </si>
  <si>
    <t>Terminál personálu IP Acrios</t>
  </si>
  <si>
    <t>1624146000</t>
  </si>
  <si>
    <t>K213</t>
  </si>
  <si>
    <t>Zásuvka ethernet IP</t>
  </si>
  <si>
    <t>-2042189012</t>
  </si>
  <si>
    <t>K214</t>
  </si>
  <si>
    <t>Napáječ 350W 24V IP</t>
  </si>
  <si>
    <t>672428753</t>
  </si>
  <si>
    <t>K215</t>
  </si>
  <si>
    <t>Volací šňůra IP</t>
  </si>
  <si>
    <t>502628454</t>
  </si>
  <si>
    <t>K216</t>
  </si>
  <si>
    <t>Zásuvka účastníka IP</t>
  </si>
  <si>
    <t>185537757</t>
  </si>
  <si>
    <t>K217</t>
  </si>
  <si>
    <t>Signalizační jednotka IP</t>
  </si>
  <si>
    <t>-106217775</t>
  </si>
  <si>
    <t>K218</t>
  </si>
  <si>
    <t>Komunikační jednotka IP</t>
  </si>
  <si>
    <t>-674045112</t>
  </si>
  <si>
    <t>K219</t>
  </si>
  <si>
    <t>Komunikační jednotka s displejem IP</t>
  </si>
  <si>
    <t>-1284904218</t>
  </si>
  <si>
    <t>K220</t>
  </si>
  <si>
    <t>Táhlo nouzového volání IP</t>
  </si>
  <si>
    <t>-1951019606</t>
  </si>
  <si>
    <t>K221</t>
  </si>
  <si>
    <t>Táhlo nouzového volání s tlačítkem IP</t>
  </si>
  <si>
    <t>2030985192</t>
  </si>
  <si>
    <t>K222</t>
  </si>
  <si>
    <t>Svítidlo IP</t>
  </si>
  <si>
    <t>6905058</t>
  </si>
  <si>
    <t>K223</t>
  </si>
  <si>
    <t>Svítidlo směrové s piezem IP</t>
  </si>
  <si>
    <t>-575239873</t>
  </si>
  <si>
    <t>K224</t>
  </si>
  <si>
    <t>montážní činnost - podhledová kazeta (úprava) pro svítidlo</t>
  </si>
  <si>
    <t>54273925</t>
  </si>
  <si>
    <t>K225</t>
  </si>
  <si>
    <t>Switch modul ZPT IP</t>
  </si>
  <si>
    <t>1653791484</t>
  </si>
  <si>
    <t>K226</t>
  </si>
  <si>
    <t>Switch 8 portů</t>
  </si>
  <si>
    <t>-500058195</t>
  </si>
  <si>
    <t>K227</t>
  </si>
  <si>
    <t>Závěs volací šnůry</t>
  </si>
  <si>
    <t>-755345385</t>
  </si>
  <si>
    <t>K228</t>
  </si>
  <si>
    <t>SW aktivace sdruženého provozu</t>
  </si>
  <si>
    <t>-1884488394</t>
  </si>
  <si>
    <t>K229</t>
  </si>
  <si>
    <t>SW historie volání</t>
  </si>
  <si>
    <t>652004264</t>
  </si>
  <si>
    <t>K230</t>
  </si>
  <si>
    <t>SW licence audio programu</t>
  </si>
  <si>
    <t>567156673</t>
  </si>
  <si>
    <t>K231</t>
  </si>
  <si>
    <t>SW licence účastníka</t>
  </si>
  <si>
    <t>702482516</t>
  </si>
  <si>
    <t>K232</t>
  </si>
  <si>
    <t>Instalační rámeček malý</t>
  </si>
  <si>
    <t>-1487773050</t>
  </si>
  <si>
    <t>K233</t>
  </si>
  <si>
    <t>Instalační rámeček velký (KJ KJD VKJ)</t>
  </si>
  <si>
    <t>-832680279</t>
  </si>
  <si>
    <t>K234</t>
  </si>
  <si>
    <t>Instalační rámeček malý (SIJ)</t>
  </si>
  <si>
    <t>1824684762</t>
  </si>
  <si>
    <t>K235</t>
  </si>
  <si>
    <t>Instalační rámeček malý (ZE)</t>
  </si>
  <si>
    <t>898051678</t>
  </si>
  <si>
    <t>K236</t>
  </si>
  <si>
    <t>Zkratovací propojka (jumper)</t>
  </si>
  <si>
    <t>1618315523</t>
  </si>
  <si>
    <t>K237</t>
  </si>
  <si>
    <t xml:space="preserve">Sada zařízení pro tísňové volání WC pohotovostní 1.PP č.m.040 -  1xSignalizační jednotka, 1x svítidlo, 1x táhlo NV, 1x táhlo NV s tlačítkem, 1x switch modul, 1x zařízení pro potvrzení volání, 1x napájecí zdroj 230VAC/24VDC</t>
  </si>
  <si>
    <t>1487597499</t>
  </si>
  <si>
    <t>K238</t>
  </si>
  <si>
    <t xml:space="preserve">Sada zařízení pro tísňové volání WC pohotovostní 2.NP č.m.C217a -  1xSignalizační jednotka, 1x svítidlo, 1x táhlo NV s tlačítkem, 1x switch modul, 1x zařízení pro potvrzení volání, 1x napájecí zdroj 230VAC/24VDC</t>
  </si>
  <si>
    <t>-465440763</t>
  </si>
  <si>
    <t>K239</t>
  </si>
  <si>
    <t xml:space="preserve">Sada zařízení pro tísňové volání WC pacienti 2.NP č.m.C228 a C229 -  1xSignalizační jednotka, 1x svítidlo, 1x táhlo NV, 1x táhlo NV s tlačítkem, 1x switch modul, 1x zařízení pro potvrzení volání, 1x napájecí zdroj 230VAC/24VDC</t>
  </si>
  <si>
    <t>-88871357</t>
  </si>
  <si>
    <t>K240</t>
  </si>
  <si>
    <t xml:space="preserve">Sada zařízení pro tísňové volání WC pacienti 2.NP č.m.C227 -  1xSignalizační jednotka, 1x svítidlo, 1x táhlo NV, 2x táhlo NV s tlačítkem, 1x switch modul, 1x zařízení pro potvrzení volání, 1x napájecí zdroj 230VAC/24VDC</t>
  </si>
  <si>
    <t>-1282714768</t>
  </si>
  <si>
    <t>K241</t>
  </si>
  <si>
    <t>Kompletace a zapojování systémových prvků</t>
  </si>
  <si>
    <t>-285482802</t>
  </si>
  <si>
    <t>K242</t>
  </si>
  <si>
    <t>SQL server - aktualizace SW</t>
  </si>
  <si>
    <t>536330081</t>
  </si>
  <si>
    <t>K243</t>
  </si>
  <si>
    <t>Konektor včetně ochrany a proměření RJ45</t>
  </si>
  <si>
    <t>-278390754</t>
  </si>
  <si>
    <t>K244</t>
  </si>
  <si>
    <t xml:space="preserve">Kabel FTP min. cat.6 4x2xAWG24 do trubek, nebo do lišt LSOH, B2ca …  kabel komunikační</t>
  </si>
  <si>
    <t>246339214</t>
  </si>
  <si>
    <t>884384777</t>
  </si>
  <si>
    <t>684368117</t>
  </si>
  <si>
    <t>K245</t>
  </si>
  <si>
    <t>instalační krabice pod omítku - jednopozicová (do SDK, do zdi) např. KO97</t>
  </si>
  <si>
    <t>680015552</t>
  </si>
  <si>
    <t>K246</t>
  </si>
  <si>
    <t>instalační krabice pod omítku - jednopozicová hluboká (do SDK, do zdi) např. KPRL 64-60</t>
  </si>
  <si>
    <t>1574508814</t>
  </si>
  <si>
    <t>88636961</t>
  </si>
  <si>
    <t>K247</t>
  </si>
  <si>
    <t>instalační krabice na omítku - 120/220/300 vč. vývodek/průchodek</t>
  </si>
  <si>
    <t>-1613091618</t>
  </si>
  <si>
    <t>-1602584255</t>
  </si>
  <si>
    <t>1838195282</t>
  </si>
  <si>
    <t>496353452</t>
  </si>
  <si>
    <t>1580670899</t>
  </si>
  <si>
    <t>1117881629</t>
  </si>
  <si>
    <t>1750564</t>
  </si>
  <si>
    <t>K248</t>
  </si>
  <si>
    <t>silové rozvody - kabel B2ca.., jistič, zásuvka, uzemnění - pro hlavní datový uzel systému sestra-pacient</t>
  </si>
  <si>
    <t>1207718887</t>
  </si>
  <si>
    <t>K249</t>
  </si>
  <si>
    <t>silové rozvody - kabel B2ca..., jistič, zásuvka - pro hlavní terminál systému sestra-pacient</t>
  </si>
  <si>
    <t>-1766547857</t>
  </si>
  <si>
    <t>K250</t>
  </si>
  <si>
    <t>silové rozvody - kabel B2ca..., jistič, zásuvka, uzemenění - pro napáječ systému sestra-pacient</t>
  </si>
  <si>
    <t>120046532</t>
  </si>
  <si>
    <t>K252</t>
  </si>
  <si>
    <t>Kontrola a otestování rozvodného vedení</t>
  </si>
  <si>
    <t>-414558991</t>
  </si>
  <si>
    <t>K253</t>
  </si>
  <si>
    <t>Instalace, naprogramování a konfigurace systému (pavilon C)</t>
  </si>
  <si>
    <t>-1845729119</t>
  </si>
  <si>
    <t>K254</t>
  </si>
  <si>
    <t>Instalace, naprogramování a konfigurace systému (pavilon C implementace na stávající server pavilon B)</t>
  </si>
  <si>
    <t>1080735825</t>
  </si>
  <si>
    <t>K255</t>
  </si>
  <si>
    <t>Komplexní kontrola provozu (pavilon A, B a C)</t>
  </si>
  <si>
    <t>-1087778787</t>
  </si>
  <si>
    <t>440258661</t>
  </si>
  <si>
    <t>1637269647</t>
  </si>
  <si>
    <t>-1855757221</t>
  </si>
  <si>
    <t>890353898</t>
  </si>
  <si>
    <t>1598766105</t>
  </si>
  <si>
    <t>K259</t>
  </si>
  <si>
    <t>1241948423</t>
  </si>
  <si>
    <t>I.1.2.6.12 - Elektronická kontrola vstupu</t>
  </si>
  <si>
    <t>1 - Elektronická kontrola vstupu</t>
  </si>
  <si>
    <t>K354</t>
  </si>
  <si>
    <t>Nástěnná bezkontaktní čtečka pro on-line nebo off-line řídící jednotku, Mifare - do kabiny výtahu</t>
  </si>
  <si>
    <t>1227568613</t>
  </si>
  <si>
    <t>K355</t>
  </si>
  <si>
    <t>Kompletace a zapojování systémových prvků/kabelů v prostorech výtahu</t>
  </si>
  <si>
    <t>537538160</t>
  </si>
  <si>
    <t>K356</t>
  </si>
  <si>
    <t>Nástěnná bezkontaktní čtečka pro on-line nebo off-line řídící jednotku, Mifare</t>
  </si>
  <si>
    <t>-1108047814</t>
  </si>
  <si>
    <t>K357</t>
  </si>
  <si>
    <t>Kompletace a zapojování systémových prvků/kabelů v prostorech čteček</t>
  </si>
  <si>
    <t>-728710638</t>
  </si>
  <si>
    <t>K358</t>
  </si>
  <si>
    <t>Řídící jednotka Master, rozhraní Ethernet, připojení 2 dveří jednostranně nebo 1 dveří oboustranně, 6x vstup, 4 relé, napájení 12VDC/450mA</t>
  </si>
  <si>
    <t>-1458734976</t>
  </si>
  <si>
    <t>K359</t>
  </si>
  <si>
    <t>Řídící jednotka, připojení pomocí RS485, připojení 2 dveří jednostranně nebo 1 dveří oboustranně, 6x vstup, 4 relé, napájení 12VDC/450mA</t>
  </si>
  <si>
    <t>-145738640</t>
  </si>
  <si>
    <t>K360</t>
  </si>
  <si>
    <t>Řídící jednotka OFF-LINE pro jedny dveře, 1 bezpotenciálový vstup, 1 relé, monitoring stavu dveří, napájení 12VDC/500mA - pro připojení čtečky v kabině výtahu</t>
  </si>
  <si>
    <t>-2033498632</t>
  </si>
  <si>
    <t>K361</t>
  </si>
  <si>
    <t>Reléová rozšiřující deska pro ovládání výtahu, 8 volně programovatelných relé, možnost rozšíření až na 128 relé</t>
  </si>
  <si>
    <t>1836328276</t>
  </si>
  <si>
    <t>K362</t>
  </si>
  <si>
    <t>Spínaný zdroj v kovovém krytu 13,8 Vss / 5A se signalizačními výstupy s prostorem pro akumulátor 28Ah</t>
  </si>
  <si>
    <t>-907323385</t>
  </si>
  <si>
    <t>K363</t>
  </si>
  <si>
    <t>Lineární zdroj v kovovém krytu 13,8 Vss / 2A se signalizačními výstupy s prostorem pro akumulátor 7Ah</t>
  </si>
  <si>
    <t>-136854746</t>
  </si>
  <si>
    <t>K364</t>
  </si>
  <si>
    <t>Akumulátor 12V/18Ah se šroubovými svorkami M5 a životností až 5 let, VdS</t>
  </si>
  <si>
    <t>1527201842</t>
  </si>
  <si>
    <t>K365</t>
  </si>
  <si>
    <t>Kompletace a zapojování systémových prvků/kabelů v prostorech řídících jednotek a zdrojů</t>
  </si>
  <si>
    <t>472566289</t>
  </si>
  <si>
    <t>K366</t>
  </si>
  <si>
    <t>Metalický kabel 4-PR,SOLID,SYS 6A,U/FTP,.305 M,LS0H,23AWG,650MHZ, B2ca…</t>
  </si>
  <si>
    <t>-1945733159</t>
  </si>
  <si>
    <t>K367</t>
  </si>
  <si>
    <t>Kabel sdělovací JXFE-R 3x2x0,8, B2cas1d0</t>
  </si>
  <si>
    <t>482263862</t>
  </si>
  <si>
    <t>K368</t>
  </si>
  <si>
    <t>Silový kabel1-CHKE-R 2x1,5, bezhalogenový dle ČSN 50267 a splňující vyhlášku č. 23/2008 Sb.(B2 ca s1d1)</t>
  </si>
  <si>
    <t>1197607145</t>
  </si>
  <si>
    <t>766932041</t>
  </si>
  <si>
    <t>597154642</t>
  </si>
  <si>
    <t>-1312168672</t>
  </si>
  <si>
    <t>-94649031</t>
  </si>
  <si>
    <t>1842682609</t>
  </si>
  <si>
    <t>-2078409592</t>
  </si>
  <si>
    <t>1851839858</t>
  </si>
  <si>
    <t>508371200</t>
  </si>
  <si>
    <t>-1435389624</t>
  </si>
  <si>
    <t>K369</t>
  </si>
  <si>
    <t>Konfigurační činnost na stávajícím systému - nastavení PC, ovládací script a nastavení softwarových modulů, naprogramování práv uživatelů</t>
  </si>
  <si>
    <t>-958051250</t>
  </si>
  <si>
    <t>K371</t>
  </si>
  <si>
    <t>Implementace nových čteček/tlačítek do stávajícího systému</t>
  </si>
  <si>
    <t>-169379133</t>
  </si>
  <si>
    <t>K372</t>
  </si>
  <si>
    <t>Implementace nových řídících jednotek do stávajícího systému</t>
  </si>
  <si>
    <t>-1448719941</t>
  </si>
  <si>
    <t>K373</t>
  </si>
  <si>
    <t>-479677322</t>
  </si>
  <si>
    <t>-279598228</t>
  </si>
  <si>
    <t>2128075932</t>
  </si>
  <si>
    <t>-104273322</t>
  </si>
  <si>
    <t>540447909</t>
  </si>
  <si>
    <t>-1269580335</t>
  </si>
  <si>
    <t>K376</t>
  </si>
  <si>
    <t>469447316</t>
  </si>
  <si>
    <t>I.1.2.6.14 - Grafická nadstavba</t>
  </si>
  <si>
    <t>1 - Grafická nadstavba</t>
  </si>
  <si>
    <t>K377</t>
  </si>
  <si>
    <t>Tvorba mapových podkladů pro stávající integrační bezpečnostní systém C4 vč. aktualizace stávajícíh podkladů</t>
  </si>
  <si>
    <t>-269040442</t>
  </si>
  <si>
    <t>K378</t>
  </si>
  <si>
    <t>Zpracování implementace do stávajícího systému IP CCTV vč. aktualizace systému</t>
  </si>
  <si>
    <t>-188972368</t>
  </si>
  <si>
    <t>K379</t>
  </si>
  <si>
    <t>Zpracování vizualizace pro systém EPS</t>
  </si>
  <si>
    <t>-2138350440</t>
  </si>
  <si>
    <t>K380</t>
  </si>
  <si>
    <t>Zpracování a zanesení parametrů pro systém EKV</t>
  </si>
  <si>
    <t>-1200983109</t>
  </si>
  <si>
    <t>K381</t>
  </si>
  <si>
    <t>Zpracování a zanesení parametrů pro systém IP CCTV</t>
  </si>
  <si>
    <t>1421938351</t>
  </si>
  <si>
    <t>K382</t>
  </si>
  <si>
    <t>Jednotlivé datové body v grafické nadstavbě</t>
  </si>
  <si>
    <t>374907129</t>
  </si>
  <si>
    <t>K383</t>
  </si>
  <si>
    <t>Zpracování datových datových bodů a integrace s vytvořením návazností</t>
  </si>
  <si>
    <t>237804621</t>
  </si>
  <si>
    <t>K384</t>
  </si>
  <si>
    <t>Integrace s vytvořením návazností na jednotlivé provozní systémy</t>
  </si>
  <si>
    <t>-350905379</t>
  </si>
  <si>
    <t>I.1.2.7.9 - Elektrická požární signalizace</t>
  </si>
  <si>
    <t>1 - Elektrická požární signalizace</t>
  </si>
  <si>
    <t>K261</t>
  </si>
  <si>
    <t>Demontáž stávajícího systému EPS LITES - komponenty předat uživateli</t>
  </si>
  <si>
    <t>-1894692940</t>
  </si>
  <si>
    <t>K262</t>
  </si>
  <si>
    <t>Přepojení stávajícího systému EPS Esser - linky do prostoru lineárního urychlovače a napojení na novou ústřednu</t>
  </si>
  <si>
    <t>1788416282</t>
  </si>
  <si>
    <t>K263</t>
  </si>
  <si>
    <t>Opticko-kouřový hlásič kouře pracující na principu rozptýleného světla, určený k bezpečné a spolehlivé detekci ​požárů. Prvek kompatibilní se stávajícícm adresným EPS systémem.</t>
  </si>
  <si>
    <t>-1830308200</t>
  </si>
  <si>
    <t>K264</t>
  </si>
  <si>
    <t>Paralelní signalizace blikající LED osvětlující červený hranol pro provoz na bus a bus-Plus pro optimalizaci spotřeby energie.Prvek kompatibilní s novým adresným EPS systémem.</t>
  </si>
  <si>
    <t>1883901664</t>
  </si>
  <si>
    <t>K265</t>
  </si>
  <si>
    <t>Multisenzorový hlásič s integrovaným optickým a teplotním hlásičem, s časovou analýzou signálu, ​korelačním vyhodnocením dat obou propojených funkcí hlásiče k detekci doutnajících požárů a ​požárů s vývinem vysoké teploty. Prvek kompatibilní se stávajícíc</t>
  </si>
  <si>
    <t>2124848078</t>
  </si>
  <si>
    <t>K266</t>
  </si>
  <si>
    <t>Termodiferenciální hlási, s časovou analýzou signálu, ​korelačním vyhodnocením dat obou propojených funkcí hlásiče k detekci ​požárů s vývinem vysoké teploty. Prvek kompatibilní se stávajícícm adresným EPS systémem.</t>
  </si>
  <si>
    <t>-1413014607</t>
  </si>
  <si>
    <t>K267</t>
  </si>
  <si>
    <t>Standardní patice pro hlásiče. Při vyjmutí hlásiče z patice nedochází k přerušení kruhového vedení. Prvek kompatibilní se stávajícícm adresným EPS systémem.</t>
  </si>
  <si>
    <t>-711954409</t>
  </si>
  <si>
    <t>K268</t>
  </si>
  <si>
    <t>Modul elektroniky tlačítkového hlásiče s oddělovačem. K použití na sběrnici bus a bus®-PLus, s uložením poplachu do paměti a indikací ​poplachu. Prvek kompatibilní se stávajícícm adresným EPS systémem.</t>
  </si>
  <si>
    <t>439329783</t>
  </si>
  <si>
    <t>K269</t>
  </si>
  <si>
    <t>Kryt se sklem, červený pro moduly elektroniky tlačítkového hlásiče. Prvek kompatibilní s novým adresným EPS systémem. Prvek kompatibilní se stávajícícm adresným EPS systémem.</t>
  </si>
  <si>
    <t>-1718062551</t>
  </si>
  <si>
    <t>K270</t>
  </si>
  <si>
    <t>Náhradní tabulka skla pro kryt tlačítkových hlásičů.</t>
  </si>
  <si>
    <t>1254967224</t>
  </si>
  <si>
    <t>K271</t>
  </si>
  <si>
    <t>Kryt patic slouží k ochraně patic proti znečištění při stavebních pracech v objektu. Balení po 50ks.</t>
  </si>
  <si>
    <t>bal.</t>
  </si>
  <si>
    <t>721642355</t>
  </si>
  <si>
    <t>K272</t>
  </si>
  <si>
    <t>Kryt hlásičů slouží k ochraně hlásičů proti znečištění při stavebních úpravách v objektu. Balení po 50ks.</t>
  </si>
  <si>
    <t>-1207424472</t>
  </si>
  <si>
    <t>K273</t>
  </si>
  <si>
    <t>Kompatibilní požární ústředna EPS, FX18 pozic</t>
  </si>
  <si>
    <t>-2057172403</t>
  </si>
  <si>
    <t>K274</t>
  </si>
  <si>
    <t>Deska č1 se 4 pozicemi pro MM</t>
  </si>
  <si>
    <t>1159336420</t>
  </si>
  <si>
    <t>K275</t>
  </si>
  <si>
    <t>Deska č2 se 4 pozicemi pro MM</t>
  </si>
  <si>
    <t>-607900853</t>
  </si>
  <si>
    <t>K276</t>
  </si>
  <si>
    <t>Ovládací panel 5,7" 1/4 VGA</t>
  </si>
  <si>
    <t>779352913</t>
  </si>
  <si>
    <t>K277</t>
  </si>
  <si>
    <t>Mikromodul kruhového vedení esserbus/esserbus-Plus GT</t>
  </si>
  <si>
    <t>1746671360</t>
  </si>
  <si>
    <t>K278</t>
  </si>
  <si>
    <t>Mikromodul pro zasíťování ústředen essernet 62,5 kBd</t>
  </si>
  <si>
    <t>1566861761</t>
  </si>
  <si>
    <t>K279</t>
  </si>
  <si>
    <t>Akumulátor 12 V DC/24 Ah</t>
  </si>
  <si>
    <t>2088097399</t>
  </si>
  <si>
    <t>K280</t>
  </si>
  <si>
    <t>Zábleskový maják nad KTPO 24V, IP65</t>
  </si>
  <si>
    <t>-1229898126</t>
  </si>
  <si>
    <t>K281</t>
  </si>
  <si>
    <t>Kompletní nerezový požární trezor s přípravou pro vložku dle požadavk HZS Karlovarského kraje, varianta 12V/24V</t>
  </si>
  <si>
    <t>1490416033</t>
  </si>
  <si>
    <t>K282</t>
  </si>
  <si>
    <t>Koppler 12 relé umožňuje rozšířiit počet výstupů ústředny. Koppler může být umístěn v ústředně anebo kdekoliv v budově společně s hlásiči požáru.</t>
  </si>
  <si>
    <t>-421800937</t>
  </si>
  <si>
    <t>K283</t>
  </si>
  <si>
    <t>Alarmový koppler (4in/2out) umožňuje rozšířiit počet výstupů ústředny. Koppler může být umístěn v ústředně anebo kdekoliv v budově společně s hlásiči požáru.</t>
  </si>
  <si>
    <t>914497949</t>
  </si>
  <si>
    <t>K284</t>
  </si>
  <si>
    <t>Nástěnná instalační krabice pro instalaci dvou prvků o rozměrech 65 x 72 mm nebo 10 pólové propoj. svorkovnice</t>
  </si>
  <si>
    <t>-651472905</t>
  </si>
  <si>
    <t>K285</t>
  </si>
  <si>
    <t>Krabice rozbočovací s požární odolností IP54</t>
  </si>
  <si>
    <t>-1748637077</t>
  </si>
  <si>
    <t>K286</t>
  </si>
  <si>
    <t>Kabel 1x2x0,8 B2ca s1d1a1 pro hlásičovou linku; není požadavek na zachování funkčnosti celé kabelové instalace při požáru. Kabel v případě požáru uvolňuje malé množství tepla a kouře.</t>
  </si>
  <si>
    <t>408972278</t>
  </si>
  <si>
    <t>K287</t>
  </si>
  <si>
    <t>Kabel 2x2x0,8 B2ca s1d1a1 pro propoj hlásič/paralelní signalizace; není požadavek na zachování funkčnosti celé kabelové instalace při požáru. Kabel v případě požáru uvolňuje malé množství tepla a kouře.</t>
  </si>
  <si>
    <t>800343633</t>
  </si>
  <si>
    <t>K288</t>
  </si>
  <si>
    <t>Kabel 2x2x0,8 B2ca s1d1a1 pro přepojení stávající EPS linky z lineárního urychlovače; není požadavek na zachování funkčnosti celé kabelové instalace při požáru. Kabel v případě požáru uvolňuje malé množství tepla a kouře.</t>
  </si>
  <si>
    <t>81798061</t>
  </si>
  <si>
    <t>K289</t>
  </si>
  <si>
    <t>Kabel 2x2x0,8 B2ca s1d1a1 pro ovládací linku; požadavek na zachování funkčnosti celé kabelové instalace při požáru dle ČSN 73 0895.</t>
  </si>
  <si>
    <t>1631460614</t>
  </si>
  <si>
    <t>K290</t>
  </si>
  <si>
    <t>Kabel 2x2x0,8 B2ca s1d1a1 pro ovládací linku-napojení zařízení PBZ; požadavek na zachování funkčnosti celé kabelové instalace při požáru dle ČSN 73 0895.</t>
  </si>
  <si>
    <t>765606256</t>
  </si>
  <si>
    <t>K291</t>
  </si>
  <si>
    <t>Kabel 2x2x0,8 B2ca s1d1a1 pro ovládací linku-přepojení stávající EPS linky z lineárního urychlovače; požadavek na zachování funkčnosti celé kabelové instalace při požáru dle ČSN 73 0895.</t>
  </si>
  <si>
    <t>-430506967</t>
  </si>
  <si>
    <t>K292</t>
  </si>
  <si>
    <t>Kabel 5x2x0,8 B2ca s1d1a1 pro ovládací linku - KTPO/OPPO; požadavek na zachování funkčnosti celé kabelové instalace při požáru dle ČSN 73 0895.</t>
  </si>
  <si>
    <t>-252665590</t>
  </si>
  <si>
    <t>K293</t>
  </si>
  <si>
    <t>kabelová hlásičová trasa pro EPS (vrut, šroub, hřeb, příchytka, pásek); není požadavek na zachování funkčnosti celé kabelové instalace při požáru.</t>
  </si>
  <si>
    <t>-1648339574</t>
  </si>
  <si>
    <t>K294</t>
  </si>
  <si>
    <t>kabelová hlásičová trasa pro EPS (vrut, šroub, hřeb, příchytka); požadavek na zachování funkčnosti celé kabelové instalace při požáru</t>
  </si>
  <si>
    <t>143327719</t>
  </si>
  <si>
    <t>K295</t>
  </si>
  <si>
    <t>kabelová hlásičová/hlásičová lávka pro EPS (kabelová lávka délka 3m, pozinkováno metodou Sendzimir, výška 60-šířka 200/300); požadavek na zachování funkčnosti celé kabelové instalace při požáru</t>
  </si>
  <si>
    <t>-321099618</t>
  </si>
  <si>
    <t>K296</t>
  </si>
  <si>
    <t>kabelová hlásičová/hlásičová lávka pro EPS (Příchytka kabelová jednoduchá a dvojitá pro kabelové lávky); požadavek na zachování funkčnosti celé kabelové instalace při požáru</t>
  </si>
  <si>
    <t>1958398152</t>
  </si>
  <si>
    <t>K297</t>
  </si>
  <si>
    <t>Spínaný napájecí zdroj v krytu s informačním LCD displejem schválený podle normy EN54-4, ideální pro použití v systémech elektrické požární signalizace a dále v nasávacích a ventilačních aplikacích. Jeho výstup o napětí 27,6 V ss dodává do zátěže stejnosm</t>
  </si>
  <si>
    <t>1265842612</t>
  </si>
  <si>
    <t>K298</t>
  </si>
  <si>
    <t>Akumulátor 12V/17Ah se šroubovými svorkami M5 a životností až 5 let, VdS</t>
  </si>
  <si>
    <t>1533100032</t>
  </si>
  <si>
    <t>K299</t>
  </si>
  <si>
    <t>silový kabel 1-CXKH-V 3x2,5 v provedení B2ca …</t>
  </si>
  <si>
    <t>-1563479713</t>
  </si>
  <si>
    <t>K300</t>
  </si>
  <si>
    <t>kabelová trasa pro SIL s požadavkem na zachování funkčnosti celé kabelové instalace při požáru (vrut, šroub, hřeb, příchytka)</t>
  </si>
  <si>
    <t>-916927120</t>
  </si>
  <si>
    <t>-1334434738</t>
  </si>
  <si>
    <t>2141111901</t>
  </si>
  <si>
    <t>-36817678</t>
  </si>
  <si>
    <t>-444158128</t>
  </si>
  <si>
    <t>-2049992061</t>
  </si>
  <si>
    <t>781877612</t>
  </si>
  <si>
    <t>-878074621</t>
  </si>
  <si>
    <t>408895346</t>
  </si>
  <si>
    <t>1471155931</t>
  </si>
  <si>
    <t>1345745003</t>
  </si>
  <si>
    <t>-668711879</t>
  </si>
  <si>
    <t>-1282949570</t>
  </si>
  <si>
    <t>K301</t>
  </si>
  <si>
    <t>Připojení kontaktu ovládaného nebo monitorovaného - na straně koppleru</t>
  </si>
  <si>
    <t>-1558859437</t>
  </si>
  <si>
    <t>K302</t>
  </si>
  <si>
    <t>Kontrola vedení-měření kabeláže po úsecích</t>
  </si>
  <si>
    <t>348863603</t>
  </si>
  <si>
    <t>K303</t>
  </si>
  <si>
    <t>Popis hlásičů na popisovací štítky</t>
  </si>
  <si>
    <t>528547045</t>
  </si>
  <si>
    <t>K304</t>
  </si>
  <si>
    <t>Popis tlačítek</t>
  </si>
  <si>
    <t>93122435</t>
  </si>
  <si>
    <t>K305</t>
  </si>
  <si>
    <t>Popis paralelních signalizací</t>
  </si>
  <si>
    <t>-1105744949</t>
  </si>
  <si>
    <t>K306</t>
  </si>
  <si>
    <t>-637428689</t>
  </si>
  <si>
    <t>K307</t>
  </si>
  <si>
    <t>Oživení a konfigurace systému</t>
  </si>
  <si>
    <t>-34543580</t>
  </si>
  <si>
    <t>K308</t>
  </si>
  <si>
    <t>Výchozí revize systému EPS na jeden detektor</t>
  </si>
  <si>
    <t>-2133925450</t>
  </si>
  <si>
    <t>-381656707</t>
  </si>
  <si>
    <t>91038155</t>
  </si>
  <si>
    <t>1854711961</t>
  </si>
  <si>
    <t>-840966467</t>
  </si>
  <si>
    <t>271034568</t>
  </si>
  <si>
    <t>K316</t>
  </si>
  <si>
    <t>854182452</t>
  </si>
  <si>
    <t>I.1.2.7.10 - Evakuační rozhlas</t>
  </si>
  <si>
    <t>1 - Evakuační rozhlas</t>
  </si>
  <si>
    <t>K328</t>
  </si>
  <si>
    <t xml:space="preserve">Stropní reproduktor dle EN54-24 s úzkým rámečkem o šířce jen 6mm. Technická data dle EN54-24: jmenovitý šumový výkon a napětí 1,5W/3W/6W @ 100V, výkonové odbočky až do 0,8W, citlivost 80dB @ 1W/4m, max. úroveň akustického tlaku 87dB @ 4m  vč. otvoru do ka</t>
  </si>
  <si>
    <t>1319038611</t>
  </si>
  <si>
    <t>K329</t>
  </si>
  <si>
    <t>Stropní reproduktor dle EN54-24 pro prostředí s vysokou vlhkostí s certifikací pro venkovní instalace, 4" širokopásmový měnič. Technická data dle EN54-24: jmenovitý šumový výkon a napětí 1,5W/3W/6W @ 100V, citlivost 74dB @ 1W/4m vč. otvoru do kazetové des</t>
  </si>
  <si>
    <t>-394739807</t>
  </si>
  <si>
    <t>K330</t>
  </si>
  <si>
    <t>EN54-24 certifikovaný reproduktor povrchový 1,5W/3W/6W @ 100V, výkonové odbočky až do 0,8W, citlivost dle EN54-24 80dB @ 1W/4m, úhel pokrytí dle EN54-24 H 360° (500Hz), 135° (1kHz), 130° (2kHz), 70° (4kHz) / V 330° (500Hz), 160° (1kHz), 135° (2kHz), 70° (</t>
  </si>
  <si>
    <t>344959819</t>
  </si>
  <si>
    <t>K331</t>
  </si>
  <si>
    <t>Kabel 1-CHKE-V 2x1,5 - silový kabel P60-R, ohniodolný dle ČSN IEC60331, bezhalogenový dle ČSN 50267 a splňující vyhlášku č. 23/2008 Sb. (B2 ca s1d1)</t>
  </si>
  <si>
    <t>-2044843081</t>
  </si>
  <si>
    <t>K332</t>
  </si>
  <si>
    <t>Kabel 1-CHKE-V 2x2,5 - silový kabel P60-R, ohniodolný dle ČSN IEC60331, bezhalogenový dle ČSN 50267 a splňující vyhlášku č. 23/2008 Sb. (B2 ca s1d1)</t>
  </si>
  <si>
    <t>-1727859945</t>
  </si>
  <si>
    <t>K333</t>
  </si>
  <si>
    <t>Kabel 1-CHKE-V 5x2,5 - silový kabel P60-R, ohniodolný dle ČSN IEC60331, bezhalogenový dle ČSN 50267 a splňující vyhlášku č. 23/2008 Sb. (B2 ca s1d1)</t>
  </si>
  <si>
    <t>-1135311553</t>
  </si>
  <si>
    <t>K334</t>
  </si>
  <si>
    <t>Optický kabel P30-R, 4x8/125,SM, B2cas1d1</t>
  </si>
  <si>
    <t>-1195808872</t>
  </si>
  <si>
    <t>K335</t>
  </si>
  <si>
    <t>Kompletně vybavená optická vana 19" 1U, výsuvná, včetně popisek, vyvazovací oka pro organizaci, černá, 4x pigtail 9/125 SC/LC, optické kazety, ochrany svárů vč. svaření a měření</t>
  </si>
  <si>
    <t>2128446460</t>
  </si>
  <si>
    <t>K336</t>
  </si>
  <si>
    <t>kabelová trasa pro ERo (vrut, šroub, hřeb, příchytka); požadavek na zachování funkčnosti celé kabelové instalace při požáru</t>
  </si>
  <si>
    <t>-1171671942</t>
  </si>
  <si>
    <t>K337</t>
  </si>
  <si>
    <t>kabelová lávka pro ERo (kabelová lávka délka 3m, pozinkováno metodou Sendzimir, výška 60-šířka 200/300); požadavek na zachování funkčnosti celé kabelové instalace při požáru</t>
  </si>
  <si>
    <t>-68457963</t>
  </si>
  <si>
    <t>K338</t>
  </si>
  <si>
    <t>kabelová lávka pro ERo (Příchytka kabelová jednoduchá a dvojitá pro kabelové lávky); požadavek na zachování funkčnosti celé kabelové instalace při požáru</t>
  </si>
  <si>
    <t>287320215</t>
  </si>
  <si>
    <t>K339</t>
  </si>
  <si>
    <t>Krabice rozbočovací s požární odolností IP54, Jedna keramická svorkovnice je určena pro tři vodiče o průžezu až 10mm2</t>
  </si>
  <si>
    <t>670684448</t>
  </si>
  <si>
    <t>K340</t>
  </si>
  <si>
    <t>Zapojení kabelu do koncového/propojovací prvku</t>
  </si>
  <si>
    <t>-42617787</t>
  </si>
  <si>
    <t>K341</t>
  </si>
  <si>
    <t>Nosné upevňpovací komponenty pro upevnění koncových prvků do podhledu / na omítku - mezera strop/podhled</t>
  </si>
  <si>
    <t>1840596441</t>
  </si>
  <si>
    <t>2086453305</t>
  </si>
  <si>
    <t>-1169534521</t>
  </si>
  <si>
    <t>-1889696007</t>
  </si>
  <si>
    <t>-2009572477</t>
  </si>
  <si>
    <t>K342</t>
  </si>
  <si>
    <t>Kontrola vedení-měření kabeláže po úsecích/po prvcíh v průběhu postupné realizace</t>
  </si>
  <si>
    <t>-774604262</t>
  </si>
  <si>
    <t>K343</t>
  </si>
  <si>
    <t>Měření srozumitelnosti systému rozhlasu</t>
  </si>
  <si>
    <t>395588517</t>
  </si>
  <si>
    <t>K344</t>
  </si>
  <si>
    <t>Měření impedance rozhlasové ústředny</t>
  </si>
  <si>
    <t>1484006464</t>
  </si>
  <si>
    <t>K345</t>
  </si>
  <si>
    <t>Vytvoření jedné hlášky rozhlasu</t>
  </si>
  <si>
    <t>-1962761831</t>
  </si>
  <si>
    <t>K346</t>
  </si>
  <si>
    <t>Oživení a nastavení ústředny rozhlasu, programování</t>
  </si>
  <si>
    <t>-238448216</t>
  </si>
  <si>
    <t>-888922505</t>
  </si>
  <si>
    <t>1856754862</t>
  </si>
  <si>
    <t>1320549997</t>
  </si>
  <si>
    <t>1612125027</t>
  </si>
  <si>
    <t>372113633</t>
  </si>
  <si>
    <t>K352</t>
  </si>
  <si>
    <t>-700061333</t>
  </si>
  <si>
    <t>I.1.2.8 - Měření a regulace</t>
  </si>
  <si>
    <t>D1 - Měření a regulace</t>
  </si>
  <si>
    <t xml:space="preserve">    D2 - 1.1  Řídící systém</t>
  </si>
  <si>
    <t xml:space="preserve">    D3 - 1.2 Přístroje</t>
  </si>
  <si>
    <t xml:space="preserve">    D4 - 1.3 Rozvaděče</t>
  </si>
  <si>
    <t xml:space="preserve">    D5 - 1.4  Kabely, montážní materiál</t>
  </si>
  <si>
    <t xml:space="preserve">    D6 - 4.  Ostatní</t>
  </si>
  <si>
    <t xml:space="preserve">1.1  Řídící systém</t>
  </si>
  <si>
    <t>Pol20</t>
  </si>
  <si>
    <t xml:space="preserve">Regulátor  CGE: 7UI, 2DI, 3DO, 4CO a 2AO, 24 VAC, Ethernet (BACnet IP)</t>
  </si>
  <si>
    <t>Pol21</t>
  </si>
  <si>
    <t>18-bodový IOM: 7 UI, 2 DI, 4 CO, 2 AO, 3 DO</t>
  </si>
  <si>
    <t>Pol22</t>
  </si>
  <si>
    <t>18-bodový IOM: 18 DI</t>
  </si>
  <si>
    <t>Pol71</t>
  </si>
  <si>
    <t>12-bodový IOM: 4UI, 4UO, 4DO (rele); FC Bus a SA Bus</t>
  </si>
  <si>
    <t>Pol72</t>
  </si>
  <si>
    <t>Metasys SNC16, 10UI, 6 BI, 4 AO, 4BO a 4 CO. Komunikace Ethernet, 1 FC Bus, 1 SA Bus, 2x USB. Podpora až 50 zařízení na FC Bus/Trunk</t>
  </si>
  <si>
    <t>Pol73</t>
  </si>
  <si>
    <t>Regulátor CGE: 7UI, 2DI, 3DO, 4CO a 2AO, 24 VAC</t>
  </si>
  <si>
    <t>Pol74</t>
  </si>
  <si>
    <t>Koncentrátor dat pro M-Bus (RS485 na IP), max. 100 M-Bus zařízení, 24 VAC napájení</t>
  </si>
  <si>
    <t>Pol23</t>
  </si>
  <si>
    <t>Software (řídící jednotky) I/O</t>
  </si>
  <si>
    <t>1.2 Přístroje</t>
  </si>
  <si>
    <t>Pol24</t>
  </si>
  <si>
    <t>Snímač teploty; Pt1000, 192 mm tyčový</t>
  </si>
  <si>
    <t>Pol25</t>
  </si>
  <si>
    <t>Diferenciální snímač tlaku vzduchu, konfigurace rozsahu od 0..100Pa do 0..2500Pa , výstup 0-10V nebo 0-24mA, 24VAC, IP54</t>
  </si>
  <si>
    <t>Pol26</t>
  </si>
  <si>
    <t>Snímač teploty; Pt1000, příložný</t>
  </si>
  <si>
    <t>Pol27</t>
  </si>
  <si>
    <t>Termostat protimrazové ochrany-10/12,5°C, kapilára 6m</t>
  </si>
  <si>
    <t>Pol28</t>
  </si>
  <si>
    <t>Kapilární svorka 270XT/A11, 6ks</t>
  </si>
  <si>
    <t>Pol29</t>
  </si>
  <si>
    <t>Snímač vlhkosti a teploty do prostoru signál 0- 10V</t>
  </si>
  <si>
    <t>Pol30</t>
  </si>
  <si>
    <t>Diferenční tlakový spínač, 30 až 500 Pa</t>
  </si>
  <si>
    <t>Pol31</t>
  </si>
  <si>
    <t>Servopohon, 24V AC/DC, 16Nm, 80sec, proporcionální řízení,</t>
  </si>
  <si>
    <t>Pol32</t>
  </si>
  <si>
    <t xml:space="preserve">Servopohon se zpětnou pružinou  24V AC/DC, 8Nm, 57/15sec,přírůstkové řízení</t>
  </si>
  <si>
    <t>Pol33</t>
  </si>
  <si>
    <t>Snímač teploty; Pt1000, venkovní, šedivá barva</t>
  </si>
  <si>
    <t>Pol34</t>
  </si>
  <si>
    <t>Triakový spínač pro elektrické topení, 6 kW 400 V, řídící signál 0-10 VDC</t>
  </si>
  <si>
    <t>Pol35</t>
  </si>
  <si>
    <t>Ionizační detektor kouře pro montáž do potrubí, reléový výstup</t>
  </si>
  <si>
    <t>Pol75</t>
  </si>
  <si>
    <t>Detektor pohybu stropní</t>
  </si>
  <si>
    <t>Pol37</t>
  </si>
  <si>
    <t>Připojení EC motoru</t>
  </si>
  <si>
    <t>Pol38</t>
  </si>
  <si>
    <t>Připojení motoru 230V</t>
  </si>
  <si>
    <t>Pol76</t>
  </si>
  <si>
    <t>Připojení snímačů mediciálních plynů</t>
  </si>
  <si>
    <t>Pol40</t>
  </si>
  <si>
    <t>Připojení monitorinku PK</t>
  </si>
  <si>
    <t>Pol41</t>
  </si>
  <si>
    <t>Připojení ventilů</t>
  </si>
  <si>
    <t>Pol77</t>
  </si>
  <si>
    <t>Připojení měřiče</t>
  </si>
  <si>
    <t>Pol43</t>
  </si>
  <si>
    <t>Připojení VRF a zdroje chladu pro monitorink poruch a chodu</t>
  </si>
  <si>
    <t>1.3 Rozvaděče</t>
  </si>
  <si>
    <t>Pol78</t>
  </si>
  <si>
    <t>Rozvaděčová skříň 600x2000x400 v provedení do vnitřního prostoru, veškeré jištění, trafa,zdroje včetně potřebného příslušenství</t>
  </si>
  <si>
    <t>Pol44</t>
  </si>
  <si>
    <t>Rozvaděčová skříň 800x2000x400 v provedení do vnitřního prostoru, veškeré jištění, trafa,zdroje včetně potřebného příslušenství</t>
  </si>
  <si>
    <t>Pol79</t>
  </si>
  <si>
    <t>Rozvaděčová skříň 1000x2000x400 v provedení do venkovního prostoru, veškeré jištění, trafa,zdroje včetně potřebného příslušenství</t>
  </si>
  <si>
    <t xml:space="preserve">1.4  Kabely, montážní materiál</t>
  </si>
  <si>
    <t>Pol46</t>
  </si>
  <si>
    <t>JXFE-R 1x2x0,8 B2cas1d1</t>
  </si>
  <si>
    <t>Pol47</t>
  </si>
  <si>
    <t>JXFE-R 2x2x0,8 B2cas1d1</t>
  </si>
  <si>
    <t>Pol48</t>
  </si>
  <si>
    <t>JXFE-R 4x2x0,8 B2cas1d1</t>
  </si>
  <si>
    <t>Pol49</t>
  </si>
  <si>
    <t>CHKE-R 3 x 1,5 B2cas1d1</t>
  </si>
  <si>
    <t>Pol50</t>
  </si>
  <si>
    <t>CHKE-R 4 x 2,5 B2cas1d1</t>
  </si>
  <si>
    <t>Pol51</t>
  </si>
  <si>
    <t>Vodič CYY 6mm2</t>
  </si>
  <si>
    <t>Pol52</t>
  </si>
  <si>
    <t>Kabelová trasa - žlab 125/100 + držáky, kolena a potřebný materiál</t>
  </si>
  <si>
    <t>Pol53</t>
  </si>
  <si>
    <t>Kabelová trasa - žlab 62/50 + držáky, kolena a potřebný materiál</t>
  </si>
  <si>
    <t>Pol54</t>
  </si>
  <si>
    <t>Trubka pevná 25 bezhalogenová včetně příchytek</t>
  </si>
  <si>
    <t>Pol55</t>
  </si>
  <si>
    <t>Trubka ohebná 25 bezhalogenová včetně příchytek</t>
  </si>
  <si>
    <t>Pol56</t>
  </si>
  <si>
    <t>Obo držák svazkový pozink 2031 M včetně hmožděnky a vrutu</t>
  </si>
  <si>
    <t>Pol80</t>
  </si>
  <si>
    <t>Demontáže MaR ve strojovně vytápění</t>
  </si>
  <si>
    <t>Pol81</t>
  </si>
  <si>
    <t>Odpojení a opětovné připojené periferních přístrojů ve strojovně vytápění</t>
  </si>
  <si>
    <t>Pol59</t>
  </si>
  <si>
    <t>Montážní, instalační a nosný materiál, ukončení kabelů, ochranné trubky, ochranné pospojení, , nátěry, drobné zednické práce, průrazy a průchody zdivem a stropy, měření kabeláže a všechny další práce a dodávky nutné k dokončení prací</t>
  </si>
  <si>
    <t xml:space="preserve">4.  Ostatní</t>
  </si>
  <si>
    <t>Pol82</t>
  </si>
  <si>
    <t>Rozšíření stávající vizualizace technologického zařízení na pracovní stanici se 100% uživatelským přístupem k ovládání a monitoringu na stávajícím velínu nemocnice v Chebu i v centrálním velínu KKN v Karlových Varech</t>
  </si>
  <si>
    <t>Pol83</t>
  </si>
  <si>
    <t>Rozšíření stávajícího archivu historických dat a trendů se 100% kompatibilitou z již provozovaném velínu nemocnice v Chebu i v centrálním velínu KKN v Karlových Varech</t>
  </si>
  <si>
    <t>Pol62</t>
  </si>
  <si>
    <t>Rozšíření stávajícího programového vybavení úvodních obrazovek(systémový strom) na stávajícím PC velínu nemocnice v Chebu i v centrálním velínu KKN v Karlových Varech.</t>
  </si>
  <si>
    <t>Pol84</t>
  </si>
  <si>
    <t>Implementace stávajícího systému v rozvaděčích DT01 a DT02 v prostorách lineárního urychlovače do nově instalovaného systému MaR pro zachování napojení na velín nemocnice v Chebu i Karlových Varech včetně úpravy SW pro jeho propojení</t>
  </si>
  <si>
    <t>I.2 - Technická a technologická zařízení</t>
  </si>
  <si>
    <t>I.2.1a - Medicinální plyny</t>
  </si>
  <si>
    <t>D1 - Medicinální plyny</t>
  </si>
  <si>
    <t xml:space="preserve">    D2 - Potrubní rozvod</t>
  </si>
  <si>
    <t xml:space="preserve">    D3 - Signalizace</t>
  </si>
  <si>
    <t xml:space="preserve">    D4 - Ukončovací prvky</t>
  </si>
  <si>
    <t>Potrubní rozvod</t>
  </si>
  <si>
    <t>Pol213</t>
  </si>
  <si>
    <t>Potrubí Cu ø 8x1mm</t>
  </si>
  <si>
    <t>Pol214</t>
  </si>
  <si>
    <t>Potrubí Cu ø 12x1mm</t>
  </si>
  <si>
    <t>Pol215</t>
  </si>
  <si>
    <t>Potrubí Cu ø 18x1 mm</t>
  </si>
  <si>
    <t>Pol216</t>
  </si>
  <si>
    <t>Potrubí Cu ø 22x1 mm</t>
  </si>
  <si>
    <t>Pol217</t>
  </si>
  <si>
    <t>Potrubí Cu ø 28x1 mm</t>
  </si>
  <si>
    <t>Pol218</t>
  </si>
  <si>
    <t>Prořez potrubí 3%</t>
  </si>
  <si>
    <t>Pol219</t>
  </si>
  <si>
    <t>Pájka Ag 45%</t>
  </si>
  <si>
    <t>g</t>
  </si>
  <si>
    <t>Pol220</t>
  </si>
  <si>
    <t>Chránička potrubí ø 12</t>
  </si>
  <si>
    <t>Pol221</t>
  </si>
  <si>
    <t>Chránička potrubí ø 18</t>
  </si>
  <si>
    <t>Pol222</t>
  </si>
  <si>
    <t>Chránička potrubí ø 28</t>
  </si>
  <si>
    <t>Pol223</t>
  </si>
  <si>
    <t xml:space="preserve">Potrubní tvarovky Cu pro potrubí  ø 8x1</t>
  </si>
  <si>
    <t>Pol224</t>
  </si>
  <si>
    <t xml:space="preserve">Potrubní tvarovky Cu pro potrubí  ø 12x1</t>
  </si>
  <si>
    <t>Pol225</t>
  </si>
  <si>
    <t xml:space="preserve">Potrubní tvarovky Cu pro potrubí  ø 18x1</t>
  </si>
  <si>
    <t>Pol226</t>
  </si>
  <si>
    <t xml:space="preserve">Potrubní tvarovky Cu pro potrubí  ø 22x1</t>
  </si>
  <si>
    <t>Pol227</t>
  </si>
  <si>
    <t xml:space="preserve">Potrubní tvarovky Cu pro potrubí  ø 28x1</t>
  </si>
  <si>
    <t>Pol228</t>
  </si>
  <si>
    <t>Konzolový systém pro jeden plyn ø 12</t>
  </si>
  <si>
    <t>Pol229</t>
  </si>
  <si>
    <t>Konzolový systém pro dva plyny ø 18</t>
  </si>
  <si>
    <t>Pol230</t>
  </si>
  <si>
    <t>Konzolový systém pro dva plyny ø 22</t>
  </si>
  <si>
    <t>Pol231</t>
  </si>
  <si>
    <t>Konzolový systém pro dva plyny ø 28</t>
  </si>
  <si>
    <t>Pol232</t>
  </si>
  <si>
    <t>Značení potrubí</t>
  </si>
  <si>
    <t>Pol233</t>
  </si>
  <si>
    <t>Ochranný plyn při pájení potrubí</t>
  </si>
  <si>
    <t>Pol234</t>
  </si>
  <si>
    <t>Čistící plyn - dusík</t>
  </si>
  <si>
    <t>Pol237</t>
  </si>
  <si>
    <t>Napojení na stávající rozvod</t>
  </si>
  <si>
    <t>Signalizace</t>
  </si>
  <si>
    <t>Pol238</t>
  </si>
  <si>
    <t xml:space="preserve">Skupinový uzávěr pro jeden plyn (O2) – provozní signalizace, uzávěr objektu . instalace pod omítku,  . musí splňovat ČSN EN ISO 7396-1 ed.2  . 1x ventil 3/4´´,1x čidlo klinické signalizace 4-20 mA, 1x manometr - rozsah 0-1 Mpa</t>
  </si>
  <si>
    <t>Pol239</t>
  </si>
  <si>
    <t xml:space="preserve">Skupinový uzávěr pro jeden plyn (O2) – provozní signalizace, uzávěr patra . instalace pod omítku,  . musí splňovat ČSN EN ISO 7396-1 ed.2  . 1x ventil 3/4´´,1x čidlo klinické signalizace 4-20 mA, 1x manometr - rozsah 0-1 Mpa</t>
  </si>
  <si>
    <t>Pol240</t>
  </si>
  <si>
    <t xml:space="preserve">Skupinový uzávěr pro jeden plyn (O2) – klinická signalizace . instalace pod omítku,  . musí splňovat ČSN EN ISO 7396-1 ed.2  . 1x ventil 3/4´´,1x čidlo klinické signalizace 4-20 mA, 1x manometr - rozsah 0-1 Mpa</t>
  </si>
  <si>
    <t>Pol241</t>
  </si>
  <si>
    <t xml:space="preserve">Skupinový uzávěr pro tři plyny (O2-3x), klinická signalizace (2x), provozní signalizace, uzávěr patra (1x) . instalace pod omítku,  . musí splňovat ČSN EN ISO 7396-1 ed.2  . 3x ventil 3/4´´,3x čidlo klinické signalizace 4-20 mA, 3x manometr rozsah 0-1 Mpa</t>
  </si>
  <si>
    <t>Pol242</t>
  </si>
  <si>
    <t>Monitorovací zařízení, instalace pod omítku, musí splňovat ČSN EN ISO 7396-1 ed. 2</t>
  </si>
  <si>
    <t>Pol243</t>
  </si>
  <si>
    <t>Propojovací kabel ventilové krabice a monitorovacího zařízení klinického alarmu</t>
  </si>
  <si>
    <t>Ukončovací prvky</t>
  </si>
  <si>
    <t>Pol244</t>
  </si>
  <si>
    <t>Lékařský panel pro O2 . Instalace pod omítku</t>
  </si>
  <si>
    <t>Pol245</t>
  </si>
  <si>
    <t xml:space="preserve">Lůžková rampa pro jedno lůžko,  . Specifikace koncového prvku 05, výkres 03, detail 04</t>
  </si>
  <si>
    <t>Pol246</t>
  </si>
  <si>
    <t xml:space="preserve">Lůžková rampa pro dvě lůžka,  . Specifikace koncového prvku 05, výkres 03, detail 05</t>
  </si>
  <si>
    <t>I.4 - Požárně bezpečnostní řešení</t>
  </si>
  <si>
    <t>953943212R</t>
  </si>
  <si>
    <t xml:space="preserve">Osazování přenosného hasícího přístroje </t>
  </si>
  <si>
    <t>-1192420929</t>
  </si>
  <si>
    <t>44932211R</t>
  </si>
  <si>
    <t>přístroj hasicí sněhový CO2 5kg 70B</t>
  </si>
  <si>
    <t>-76338624</t>
  </si>
  <si>
    <t>44932114R</t>
  </si>
  <si>
    <t>přístroj hasicí práškový 6kg 21A, 113B</t>
  </si>
  <si>
    <t>-1698066771</t>
  </si>
  <si>
    <t>K474</t>
  </si>
  <si>
    <t>Značení únikových cest</t>
  </si>
  <si>
    <t>-1932262211</t>
  </si>
  <si>
    <t>Poznámka k položce:_x000d_
- 1PP_x000d_
- 1NP_x000d_
- 2NP část onkologie</t>
  </si>
  <si>
    <t>I.5 - Venkovní úpravy</t>
  </si>
  <si>
    <t xml:space="preserve">    4 - Vodorovné konstrukce</t>
  </si>
  <si>
    <t xml:space="preserve">    5 - Komunikace pozemní</t>
  </si>
  <si>
    <t>113107122</t>
  </si>
  <si>
    <t>Odstranění podkladu z kameniva drceného tl přes 100 do 200 mm ručně</t>
  </si>
  <si>
    <t>-592006781</t>
  </si>
  <si>
    <t>30+41</t>
  </si>
  <si>
    <t>113154124</t>
  </si>
  <si>
    <t>Frézování živičného krytu tl 100 mm pruh š přes 0,5 do 1 m pl do 500 m2 bez překážek v trase</t>
  </si>
  <si>
    <t>116801112</t>
  </si>
  <si>
    <t>271+41+30</t>
  </si>
  <si>
    <t>K685</t>
  </si>
  <si>
    <t>Demontáž a likvidace zábradlí</t>
  </si>
  <si>
    <t>1286561728</t>
  </si>
  <si>
    <t>132251254</t>
  </si>
  <si>
    <t>Hloubení rýh nezapažených š do 2000 mm v hornině třídy těžitelnosti I skupiny 3 objem do 500 m3 strojně</t>
  </si>
  <si>
    <t>2104028977</t>
  </si>
  <si>
    <t>(2,2*1+0,8*2,2/2)*118,45</t>
  </si>
  <si>
    <t>162251102</t>
  </si>
  <si>
    <t>Vodorovné přemístění přes 20 do 50 m výkopku/sypaniny z horniny třídy těžitelnosti I skupiny 1 až 3</t>
  </si>
  <si>
    <t>-1882591211</t>
  </si>
  <si>
    <t>364,826</t>
  </si>
  <si>
    <t>364,826-52,118</t>
  </si>
  <si>
    <t>560070384</t>
  </si>
  <si>
    <t>52,118</t>
  </si>
  <si>
    <t>167111101</t>
  </si>
  <si>
    <t>Nakládání výkopku z hornin třídy těžitelnosti I skupiny 1 až 3 ručně</t>
  </si>
  <si>
    <t>-1741042955</t>
  </si>
  <si>
    <t>364,826+52,118</t>
  </si>
  <si>
    <t>174151101</t>
  </si>
  <si>
    <t>Zásyp jam, šachet rýh nebo kolem objektů sypaninou se zhutněním</t>
  </si>
  <si>
    <t>1370313529</t>
  </si>
  <si>
    <t>-1875121484</t>
  </si>
  <si>
    <t>52,118*1,6</t>
  </si>
  <si>
    <t>-775536353</t>
  </si>
  <si>
    <t>181111111</t>
  </si>
  <si>
    <t>Plošná úprava terénu do 500 m2 zemina skupiny 1 až 4 nerovnosti přes 50 do 100 mm v rovinně a svahu do 1:5</t>
  </si>
  <si>
    <t>-1233034409</t>
  </si>
  <si>
    <t>40+40+42+82</t>
  </si>
  <si>
    <t>181411131</t>
  </si>
  <si>
    <t>Založení parkového trávníku výsevem pl do 1000 m2 v rovině a ve svahu do 1:5</t>
  </si>
  <si>
    <t>1817148974</t>
  </si>
  <si>
    <t>00572410</t>
  </si>
  <si>
    <t>osivo směs travní parková</t>
  </si>
  <si>
    <t>-82276960</t>
  </si>
  <si>
    <t>204*0,02 'Přepočtené koeficientem množství</t>
  </si>
  <si>
    <t>185803111</t>
  </si>
  <si>
    <t>Ošetření trávníku shrabáním v rovině a svahu do 1:5</t>
  </si>
  <si>
    <t>-252208478</t>
  </si>
  <si>
    <t>212532111</t>
  </si>
  <si>
    <t>Lože pro trativody z kameniva hrubého drceného</t>
  </si>
  <si>
    <t>-419506670</t>
  </si>
  <si>
    <t>(0,4*1+0,4*0,2/2)*118,45</t>
  </si>
  <si>
    <t>212755216</t>
  </si>
  <si>
    <t>Trativody z drenážních trubek plastových flexibilních D 160 mm bez lože</t>
  </si>
  <si>
    <t>619401588</t>
  </si>
  <si>
    <t>118,45</t>
  </si>
  <si>
    <t>271542211</t>
  </si>
  <si>
    <t>Podsyp pod základové konstrukce se zhutněním z netříděné štěrkodrtě</t>
  </si>
  <si>
    <t>-610250212</t>
  </si>
  <si>
    <t>1*0,4*6*0,1</t>
  </si>
  <si>
    <t>279113135</t>
  </si>
  <si>
    <t>Základová zeď tl přes 300 do 400 mm z tvárnic ztraceného bednění včetně výplně z betonu tř. C 16/20</t>
  </si>
  <si>
    <t>171124579</t>
  </si>
  <si>
    <t>1*1,2*6</t>
  </si>
  <si>
    <t>919726122</t>
  </si>
  <si>
    <t>Geotextilie pro ochranu, separaci a filtraci netkaná měrná hm přes 200 do 300 g/m2</t>
  </si>
  <si>
    <t>352987437</t>
  </si>
  <si>
    <t>118,45*3,2</t>
  </si>
  <si>
    <t>Vodorovné konstrukce</t>
  </si>
  <si>
    <t>451317777</t>
  </si>
  <si>
    <t>Podklad nebo lože pod dlažbu vodorovný nebo do sklonu 1:5 z betonu prostého tl přes 50 do 100 mm</t>
  </si>
  <si>
    <t>236945134</t>
  </si>
  <si>
    <t>60,305</t>
  </si>
  <si>
    <t>Komunikace pozemní</t>
  </si>
  <si>
    <t>564851111</t>
  </si>
  <si>
    <t>Podklad ze štěrkodrtě ŠD plochy přes 100 m2 tl 150 mm</t>
  </si>
  <si>
    <t>2093986</t>
  </si>
  <si>
    <t>37+7,86+7,52+(75+0,5+1+1+17+11+15+12,2+47)*0,25</t>
  </si>
  <si>
    <t>564861111</t>
  </si>
  <si>
    <t>Podklad ze štěrkodrtě ŠD plochy přes 100 m2 tl 200 mm</t>
  </si>
  <si>
    <t>1707648089</t>
  </si>
  <si>
    <t>565135121</t>
  </si>
  <si>
    <t>Asfaltový beton vrstva podkladní ACP 16 (obalované kamenivo OKS) tl 50 mm š přes 3 m</t>
  </si>
  <si>
    <t>1252746957</t>
  </si>
  <si>
    <t>573211108</t>
  </si>
  <si>
    <t>Postřik živičný spojovací z asfaltu v množství 0,40 kg/m2</t>
  </si>
  <si>
    <t>198573886</t>
  </si>
  <si>
    <t>349</t>
  </si>
  <si>
    <t>577134121</t>
  </si>
  <si>
    <t>Asfaltový beton vrstva obrusná ACO 11 (ABS) tř. I tl 40 mm š přes 3 m z nemodifikovaného asfaltu</t>
  </si>
  <si>
    <t>1709072246</t>
  </si>
  <si>
    <t>577155142</t>
  </si>
  <si>
    <t>Asfaltový beton vrstva ložní ACL 16 (ABH) tl 60 mm š přes 3 m z modifikovaného asfaltu</t>
  </si>
  <si>
    <t>79228207</t>
  </si>
  <si>
    <t>596211210</t>
  </si>
  <si>
    <t>Kladení zámkové dlažby komunikací pro pěší ručně tl 80 mm skupiny A pl do 50 m2</t>
  </si>
  <si>
    <t>-622823644</t>
  </si>
  <si>
    <t>7,86+7,52</t>
  </si>
  <si>
    <t>(75+0,5+1+1+17+11+15+12,2+47)*0,25</t>
  </si>
  <si>
    <t>59245013</t>
  </si>
  <si>
    <t>dlažba zámková betonová tvaru I 200x165mm tl 80mm přírodní</t>
  </si>
  <si>
    <t>-1948239112</t>
  </si>
  <si>
    <t>Poznámka k položce:_x000d_
Spotřeba: 36 kus/m2</t>
  </si>
  <si>
    <t>7,86+7,52*1,05</t>
  </si>
  <si>
    <t>15,756*1,03 'Přepočtené koeficientem množství</t>
  </si>
  <si>
    <t>59246120</t>
  </si>
  <si>
    <t>přídlažba silniční betonová 500x250mm tl 80mm</t>
  </si>
  <si>
    <t>1520362161</t>
  </si>
  <si>
    <t>(75+0,5+1+1+17+11+15+12,2+47)*1,05</t>
  </si>
  <si>
    <t>599632111</t>
  </si>
  <si>
    <t>Vyplnění spár dlažby z lomového kamene MC se zatřením</t>
  </si>
  <si>
    <t>1798037432</t>
  </si>
  <si>
    <t>637121113</t>
  </si>
  <si>
    <t>Okapový chodník z kačírku tl 200 mm s udusáním</t>
  </si>
  <si>
    <t>-1496744283</t>
  </si>
  <si>
    <t>53,2+5,19+32,71+6,98+7,45</t>
  </si>
  <si>
    <t>916331112</t>
  </si>
  <si>
    <t>Osazení zahradního obrubníku betonového do lože z betonu s boční opěrou</t>
  </si>
  <si>
    <t>-602366650</t>
  </si>
  <si>
    <t>75+0,5+1+1+27+11+4,5+14+23+17+11+15+47</t>
  </si>
  <si>
    <t>59217008</t>
  </si>
  <si>
    <t>obrubník parkový betonový 1000x80x200mm</t>
  </si>
  <si>
    <t>-1738856449</t>
  </si>
  <si>
    <t>247*1,02</t>
  </si>
  <si>
    <t>997013111</t>
  </si>
  <si>
    <t>Vnitrostaveništní doprava suti a vybouraných hmot pro budovy v do 6 m - uložení na pozemku investor (konstrukční vrstvy, živice)</t>
  </si>
  <si>
    <t>1097336972</t>
  </si>
  <si>
    <t>998225111</t>
  </si>
  <si>
    <t>Přesun hmot pro pozemní komunikace s krytem z kamene, monolitickým betonovým nebo živičným</t>
  </si>
  <si>
    <t>-1781984007</t>
  </si>
  <si>
    <t>711161273</t>
  </si>
  <si>
    <t>Provedení izolace proti zemní vlhkosti svislé z nopové fólie</t>
  </si>
  <si>
    <t>-287092087</t>
  </si>
  <si>
    <t>3*118,45</t>
  </si>
  <si>
    <t>28323005</t>
  </si>
  <si>
    <t>fólie profilovaná (nopová) drenážní HDPE s výškou nopů 8mm</t>
  </si>
  <si>
    <t>-764462150</t>
  </si>
  <si>
    <t>355,35*1,221 'Přepočtené koeficientem množství</t>
  </si>
  <si>
    <t>711161383</t>
  </si>
  <si>
    <t>Izolace proti zemní vlhkosti nopovou fólií ukončení horní lištou</t>
  </si>
  <si>
    <t>-284023729</t>
  </si>
  <si>
    <t>1503779932</t>
  </si>
  <si>
    <t>K519</t>
  </si>
  <si>
    <t>Geodetické práce vč. ověřeného geometrického plánu</t>
  </si>
  <si>
    <t>...</t>
  </si>
  <si>
    <t>-1293361599</t>
  </si>
  <si>
    <t>II. etapa - Zubní klinika v nemocnici Cheb</t>
  </si>
  <si>
    <t>II.1.1 - Stavební část</t>
  </si>
  <si>
    <t>II.1.1.a - Bourací práce</t>
  </si>
  <si>
    <t>Karlovarský kraj</t>
  </si>
  <si>
    <t>1141125517</t>
  </si>
  <si>
    <t>-2034890853</t>
  </si>
  <si>
    <t>-1534973311</t>
  </si>
  <si>
    <t>123,133</t>
  </si>
  <si>
    <t>-317614089</t>
  </si>
  <si>
    <t>158,842</t>
  </si>
  <si>
    <t>675766179</t>
  </si>
  <si>
    <t>372</t>
  </si>
  <si>
    <t>2037149442</t>
  </si>
  <si>
    <t>1676,29</t>
  </si>
  <si>
    <t>-1823157788</t>
  </si>
  <si>
    <t>4672,442</t>
  </si>
  <si>
    <t>1673349278</t>
  </si>
  <si>
    <t>-891157567</t>
  </si>
  <si>
    <t>-1558995270</t>
  </si>
  <si>
    <t>677057902</t>
  </si>
  <si>
    <t>-1998424119</t>
  </si>
  <si>
    <t>463,415*6</t>
  </si>
  <si>
    <t>2050009449</t>
  </si>
  <si>
    <t>-747687737</t>
  </si>
  <si>
    <t>-988522376</t>
  </si>
  <si>
    <t>-1352923627</t>
  </si>
  <si>
    <t>-1802458774</t>
  </si>
  <si>
    <t>-1400240106</t>
  </si>
  <si>
    <t>-1194359334</t>
  </si>
  <si>
    <t>-1978182338</t>
  </si>
  <si>
    <t>810474202</t>
  </si>
  <si>
    <t>-333703550</t>
  </si>
  <si>
    <t>1645781179</t>
  </si>
  <si>
    <t>1644046513</t>
  </si>
  <si>
    <t>1715159277</t>
  </si>
  <si>
    <t>1896206000</t>
  </si>
  <si>
    <t>42305909</t>
  </si>
  <si>
    <t>1270507240</t>
  </si>
  <si>
    <t>697080630</t>
  </si>
  <si>
    <t>2051714898</t>
  </si>
  <si>
    <t>504453717</t>
  </si>
  <si>
    <t>-1784813221</t>
  </si>
  <si>
    <t>215,21</t>
  </si>
  <si>
    <t>671084043</t>
  </si>
  <si>
    <t>1445,89</t>
  </si>
  <si>
    <t>-1777531517</t>
  </si>
  <si>
    <t>1527,423</t>
  </si>
  <si>
    <t>-140541933</t>
  </si>
  <si>
    <t>905,242</t>
  </si>
  <si>
    <t>II.1.1.b - Nové práce</t>
  </si>
  <si>
    <t xml:space="preserve">    777 - Podlahy lité</t>
  </si>
  <si>
    <t>566710169</t>
  </si>
  <si>
    <t>16,476</t>
  </si>
  <si>
    <t>-1973025125</t>
  </si>
  <si>
    <t>(3,1+2,32+0,38+1,15+0,8+1,1+2,4)*3,2</t>
  </si>
  <si>
    <t>1031632225</t>
  </si>
  <si>
    <t>10+10+3+3</t>
  </si>
  <si>
    <t>-536521572</t>
  </si>
  <si>
    <t>2+6+10</t>
  </si>
  <si>
    <t>317143431</t>
  </si>
  <si>
    <t>Překlad nosný z pórobetonu ve zdech tl 200 mm dl do 1300 mm</t>
  </si>
  <si>
    <t>1631310236</t>
  </si>
  <si>
    <t>-345175380</t>
  </si>
  <si>
    <t>1,33</t>
  </si>
  <si>
    <t>1309426788</t>
  </si>
  <si>
    <t>0,103</t>
  </si>
  <si>
    <t>-912692858</t>
  </si>
  <si>
    <t>0,11</t>
  </si>
  <si>
    <t>1652899985</t>
  </si>
  <si>
    <t>0,706</t>
  </si>
  <si>
    <t>91303751</t>
  </si>
  <si>
    <t>0,166</t>
  </si>
  <si>
    <t>-284927067</t>
  </si>
  <si>
    <t>0,12</t>
  </si>
  <si>
    <t>1012889329</t>
  </si>
  <si>
    <t>0,45</t>
  </si>
  <si>
    <t>-2145843174</t>
  </si>
  <si>
    <t>(3,9+1,15)*3,2</t>
  </si>
  <si>
    <t>(5,2+1,3+3,2+1,5+5+2,1+1,6+0,4+1,9+0,8+1,6+0,9+2,6+1,3+1,7+4,05+3+4,5+1,3+2,6+1,8+3,1+0,9+1,5+1,5+2,1+0,7+3,1+3,1+2,4)*3,2+1,45*1,85*2</t>
  </si>
  <si>
    <t>-0,9-2*6</t>
  </si>
  <si>
    <t>(3,2+2,1+1+2,8*2)*3,2</t>
  </si>
  <si>
    <t>-906639220</t>
  </si>
  <si>
    <t>(3,1+1,85*2+6,5+2,3+2,05+1,1+1,1+1,1+4,1)*3,2</t>
  </si>
  <si>
    <t>-0,7*2*3</t>
  </si>
  <si>
    <t>(2,45+1,45+1,7+3,3+0,9+2,3+0,2*2+1+2+2,5+1,5+0,6+1+1,8+2+1,2+11+1,8+2,8+1,6+2,5+3,7+1,15+3)</t>
  </si>
  <si>
    <t>-0,6*2*1</t>
  </si>
  <si>
    <t>-0,8*2*5</t>
  </si>
  <si>
    <t>(8,6+1,75+4*4+1,75+4,2+2,1+1,9*2+1,42+2,5+0,65+1,85+1,2+1,6+0,4+2,5+2,5+0,4+1,2+1,6+1+3,25+0,85+1,75+1,2+1,0+2,7+3,9+2+1+1+3,6+2,1+0,5+1+1,5+1,4)*3,2</t>
  </si>
  <si>
    <t>3,73*10,07*2*10</t>
  </si>
  <si>
    <t>0,8*2*10</t>
  </si>
  <si>
    <t>0,9*2*3</t>
  </si>
  <si>
    <t>1,5*2*1</t>
  </si>
  <si>
    <t>1,45*2*1</t>
  </si>
  <si>
    <t>1376111406</t>
  </si>
  <si>
    <t>(5,8+3,05+1,302+1,5+5+2,63+1,7+0,4+0,9+1,7+0,8+1,84+2,6+0,86+1,3+4+1,5*2+1,15+2,6+1,7+4,5+3,1+2,4+2,5+2,1+0,7+4,5+2,1)*3,2</t>
  </si>
  <si>
    <t>-0,8*2*6</t>
  </si>
  <si>
    <t>-0,9*2*5</t>
  </si>
  <si>
    <t>-1539265423</t>
  </si>
  <si>
    <t>224,255</t>
  </si>
  <si>
    <t>36226790</t>
  </si>
  <si>
    <t>5,15</t>
  </si>
  <si>
    <t>-2105969553</t>
  </si>
  <si>
    <t>362</t>
  </si>
  <si>
    <t>-1335880343</t>
  </si>
  <si>
    <t>4,92</t>
  </si>
  <si>
    <t>770956390</t>
  </si>
  <si>
    <t>(34,4+237,105+1162,996+187,542)*2 "nové vyzdívky"</t>
  </si>
  <si>
    <t>881,914 "opravy po TZB, bourání</t>
  </si>
  <si>
    <t>1326217658</t>
  </si>
  <si>
    <t>-1071484644</t>
  </si>
  <si>
    <t>471577912</t>
  </si>
  <si>
    <t>590768722</t>
  </si>
  <si>
    <t>1949949484</t>
  </si>
  <si>
    <t>25*0,08 "lokální opravy mazanin po bouracích pracích</t>
  </si>
  <si>
    <t>-640948344</t>
  </si>
  <si>
    <t>1825078053</t>
  </si>
  <si>
    <t>-2118779601</t>
  </si>
  <si>
    <t>-1488026320</t>
  </si>
  <si>
    <t>1552303555</t>
  </si>
  <si>
    <t>1168*1,05 'Přepočtené koeficientem množství</t>
  </si>
  <si>
    <t>640086349</t>
  </si>
  <si>
    <t>K575</t>
  </si>
  <si>
    <t>D21 - D+M dveře 900/1970 dle výpisu prvků vč. zárubně, kování, a veškerých doplňků</t>
  </si>
  <si>
    <t>-1129429408</t>
  </si>
  <si>
    <t>K576</t>
  </si>
  <si>
    <t>D22 - D+M dveře 800/1970 dle výpisu prvků vč. zárubně, kování, a veškerých doplňků</t>
  </si>
  <si>
    <t>821585161</t>
  </si>
  <si>
    <t>K577</t>
  </si>
  <si>
    <t>D23 - D+M dveře 700/1970 dle výpisu prvků vč. zárubně, kování, a veškerých doplňků</t>
  </si>
  <si>
    <t>-91889967</t>
  </si>
  <si>
    <t>K578</t>
  </si>
  <si>
    <t>D24 - D+M dveře 700/1970 dle výpisu prvků vč. zárubně, kování, a veškerých doplňků</t>
  </si>
  <si>
    <t>-596945856</t>
  </si>
  <si>
    <t>K579</t>
  </si>
  <si>
    <t>D25 - D+M celoskleněná stěna 1760/2022 s dveřmi 640/2022 dle výpisu prvků</t>
  </si>
  <si>
    <t>265190081</t>
  </si>
  <si>
    <t>K580</t>
  </si>
  <si>
    <t>D26 - D+M AL stěna 2050/3000 s automaticky posuvnými dveřmi 1100/2200 dle výpisu prvků</t>
  </si>
  <si>
    <t>352826423</t>
  </si>
  <si>
    <t>K581</t>
  </si>
  <si>
    <t>D27 - D+M AL stěna 1640/3000 s automaticky posuvnými dveřmi 1100/2200 dle výpisu prvků</t>
  </si>
  <si>
    <t>-215932622</t>
  </si>
  <si>
    <t>K582</t>
  </si>
  <si>
    <t>D28 - D+M kovová stěna 3741/1500 dle výpisu prvků</t>
  </si>
  <si>
    <t>1980146583</t>
  </si>
  <si>
    <t>K583</t>
  </si>
  <si>
    <t>D29 - D+M dveře 1100/1970 dle výpisu prvků vč. zárubně, kování, a veškerých doplňků</t>
  </si>
  <si>
    <t>-478057546</t>
  </si>
  <si>
    <t>K584</t>
  </si>
  <si>
    <t>D29a - D+M dveře 900/1970 dle výpisu prvků vč. zárubně, kování, a veškerých doplňků</t>
  </si>
  <si>
    <t>-1418460758</t>
  </si>
  <si>
    <t>K585</t>
  </si>
  <si>
    <t>D31 - D+M dveře 900/2100 dle výpisu prvků vč. zárubně, kování, a veškerých doplňků</t>
  </si>
  <si>
    <t>-974225958</t>
  </si>
  <si>
    <t>K586</t>
  </si>
  <si>
    <t>D32 - D+M dveře 800/2100 dle výpisu prvků vč. zárubně, kování, a veškerých doplňků</t>
  </si>
  <si>
    <t>1132919741</t>
  </si>
  <si>
    <t>K586O03</t>
  </si>
  <si>
    <t>D32Pb - D+M dveře 800/2100 dle výpisu prvků vč. zárubně, kování, a veškerých doplňků</t>
  </si>
  <si>
    <t>162759531</t>
  </si>
  <si>
    <t>K587</t>
  </si>
  <si>
    <t>D33 - D+M dveře 700/2100 dle výpisu prvků vč. zárubně, kování, a veškerých doplňků</t>
  </si>
  <si>
    <t>-772163326</t>
  </si>
  <si>
    <t>K588</t>
  </si>
  <si>
    <t>D34 - D+M dveře do pouzdra 700/2100 dle výpisu prvků vč. pouzdra, kování, a veškerých doplňků</t>
  </si>
  <si>
    <t>-1423475810</t>
  </si>
  <si>
    <t>K589</t>
  </si>
  <si>
    <t>D35 - D+M dveře do pouzdra 800/2100 dle výpisu prvků vč. pouzdra, kování, a veškerých doplňků</t>
  </si>
  <si>
    <t>-431475108</t>
  </si>
  <si>
    <t>K590</t>
  </si>
  <si>
    <t>D36 - D+M dveře posuvné 700/2100 dle výpisu prvků vč. posuvu, kování, a veškerých doplňků</t>
  </si>
  <si>
    <t>188618221</t>
  </si>
  <si>
    <t>K591</t>
  </si>
  <si>
    <t>D36a - D+M sanitární stěna 1250/2000 s posuvnými dveřmi 600/2000 dle výpisu prvků</t>
  </si>
  <si>
    <t>655366269</t>
  </si>
  <si>
    <t>K592</t>
  </si>
  <si>
    <t>D37 - D+M sanitární stěna 1100/2020 s dveřmi 720/1860 dle výpisu prvků</t>
  </si>
  <si>
    <t>1928896403</t>
  </si>
  <si>
    <t>K593</t>
  </si>
  <si>
    <t>D37a - D+M sanitární stěna 900/2010 s dveřmi 620/2010 dle výpisu prvků</t>
  </si>
  <si>
    <t>885204667</t>
  </si>
  <si>
    <t>K594</t>
  </si>
  <si>
    <t>D38 - D+M sanitární stěna 2030/2100 s dveřmi 700/2100 dle výpisu prvků</t>
  </si>
  <si>
    <t>-1814228917</t>
  </si>
  <si>
    <t>K595</t>
  </si>
  <si>
    <t>D39 - D+M AL stěna 3050/3000 s automaticky posuvnými dveřmi 1450/2200 dle výpisu prvků</t>
  </si>
  <si>
    <t>1695297487</t>
  </si>
  <si>
    <t>K596</t>
  </si>
  <si>
    <t>D310 - D+M AL stěna 2050/3000 s automaticky posuvnými dveřmi 1450/2200 dle výpisu prvků</t>
  </si>
  <si>
    <t>-375015457</t>
  </si>
  <si>
    <t>K597</t>
  </si>
  <si>
    <t>D311 - D+M AL stěna 1680/3000 s automaticky posuvnými dveřmi 1100/2200 dle výpisu prvků</t>
  </si>
  <si>
    <t>-987491618</t>
  </si>
  <si>
    <t>K598</t>
  </si>
  <si>
    <t>D312 - D+M AL stěna 1964/3000 s automaticky posuvnými dveřmi 1100/2200 dle výpisu prvků</t>
  </si>
  <si>
    <t>644606718</t>
  </si>
  <si>
    <t>K599</t>
  </si>
  <si>
    <t>D313 - D+M kovová stěna 3656/1500 dle výpisu prvků</t>
  </si>
  <si>
    <t>-1421152760</t>
  </si>
  <si>
    <t>K600</t>
  </si>
  <si>
    <t>D4O1 - D+M okno plastové 4000/1400 dle výpisus prvků</t>
  </si>
  <si>
    <t>1782122815</t>
  </si>
  <si>
    <t>K601</t>
  </si>
  <si>
    <t>D401 - D+M dveře 900/2100 dle výpisu prvků vč. zárubně, kování a veškerých doplňků</t>
  </si>
  <si>
    <t>-887028754</t>
  </si>
  <si>
    <t>K602</t>
  </si>
  <si>
    <t>D401a - D+M dveře 900/2100 dle výpisu prvků vč. zárubně, kování a veškerých doplňků</t>
  </si>
  <si>
    <t>-336090164</t>
  </si>
  <si>
    <t>K603</t>
  </si>
  <si>
    <t>D402 - D+M dveře 800/2100 dle výpisu prvků vč. zárubně, kování a veškerých doplňků</t>
  </si>
  <si>
    <t>1745332174</t>
  </si>
  <si>
    <t>K604</t>
  </si>
  <si>
    <t>D403 - D+M dveře 800/2100 dle výpisu prvků vč. zárubně, kování a veškerých doplňků</t>
  </si>
  <si>
    <t>-942839959</t>
  </si>
  <si>
    <t>K605</t>
  </si>
  <si>
    <t>D404 - D+M dveře 700/2100 dle výpisu prvků vč. zárubně, kování a veškerých doplňků</t>
  </si>
  <si>
    <t>-45398806</t>
  </si>
  <si>
    <t>K606</t>
  </si>
  <si>
    <t>D404a - D+M dveře 700/2100 dle výpisu prvků vč. zárubně, kování a veškerých doplňků</t>
  </si>
  <si>
    <t>-912438736</t>
  </si>
  <si>
    <t>K607</t>
  </si>
  <si>
    <t>D405 - D+M dveře 1450/2100 dle výpisu prvků vč. zárubně, kování a veškerých doplňků</t>
  </si>
  <si>
    <t>144209045</t>
  </si>
  <si>
    <t>K608</t>
  </si>
  <si>
    <t>D406 - D+M dveře 900/2100 dle výpisu prvků vč. zárubně, kování a veškerých doplňků</t>
  </si>
  <si>
    <t>748763059</t>
  </si>
  <si>
    <t>K609</t>
  </si>
  <si>
    <t>D407 - D+M dveře 700/1970 dle výpisu prvků vč. zárubně, kování a veškerých doplňků</t>
  </si>
  <si>
    <t>-694225641</t>
  </si>
  <si>
    <t>K610</t>
  </si>
  <si>
    <t>D408 - D+M AL stěna 1960/2250 s automatickými posuvnými dveřmi 1100/2100 dle výpisu prvků</t>
  </si>
  <si>
    <t>1128857396</t>
  </si>
  <si>
    <t>K611</t>
  </si>
  <si>
    <t>D409 - D+M AL stěna 1570/2250 s automatickými posuvnými dveřmi 1100/2100 dle výpisu prvků</t>
  </si>
  <si>
    <t>-1104437620</t>
  </si>
  <si>
    <t>K612</t>
  </si>
  <si>
    <t>D410 - D+M sanitární stěna 1400/2000 s dveřmi 600/2000 dle výpisu prvků</t>
  </si>
  <si>
    <t>-1978336353</t>
  </si>
  <si>
    <t>K613</t>
  </si>
  <si>
    <t>R41 - D+M dveře 1450/1970 dle výpisu prvků vč. zárubně, kování a veškerých doplňků</t>
  </si>
  <si>
    <t>-894450886</t>
  </si>
  <si>
    <t>K676</t>
  </si>
  <si>
    <t>D+M kuchyňská linka, š.=0,6m, d.=2,835m, spodní skřínky, horní skřínky, kuchyňská deska 30,mm, vč. spotřebičů (dvoudřez, baterie, varná deska, digestoř pasivní, samostatně stojící lednice)</t>
  </si>
  <si>
    <t>497517808</t>
  </si>
  <si>
    <t>K677</t>
  </si>
  <si>
    <t>D+M kuchyňská linka, š.=0,6m, d.=1,75m, spodní skřínky, horní skřínky, kuchyňská deska 30,mm, vč. spotřebičů (dvoudřez, baterie, varná deska, digestoř pasivní, samostatně stojící lednice)</t>
  </si>
  <si>
    <t>2044689666</t>
  </si>
  <si>
    <t>K678</t>
  </si>
  <si>
    <t>D+M kuchyňská linka, š.=0,6m, d.=1,1m, spodní skřínky, horní skřínky, kuchyňská deska 30,mm, vč. spotřebičů (dvoudřez, baterie, varná deska, digestoř pasivní, samostatně stojící lednice)</t>
  </si>
  <si>
    <t>1408516943</t>
  </si>
  <si>
    <t>K679</t>
  </si>
  <si>
    <t>D+M kuchyňská linka, š.=0,6m, d.=1,05m, spodní skřínky, horní skřínky, kuchyňská deska 30,mm, vč. spotřebičů (dřez, baterie, samostatně stojící lednice)</t>
  </si>
  <si>
    <t>-1623917489</t>
  </si>
  <si>
    <t>K680</t>
  </si>
  <si>
    <t>D+M kuchyňská linka, š.=0,6m, d.=1,5m, spodní skřínky, horní skřínky, kuchyňská deska 30,mm, vč. spotřebičů (dřez, baterie, samostatně stojící lednice)</t>
  </si>
  <si>
    <t>918173199</t>
  </si>
  <si>
    <t>1284394571</t>
  </si>
  <si>
    <t>1008902041</t>
  </si>
  <si>
    <t>K681</t>
  </si>
  <si>
    <t>D+M kuchyňská linka, š.=0,6m, d.=4,6m, spodní skřínky, horní skřínky, kuchyňská deska 30,mm, vč. spotřebičů (dřez, baterie, samostatně stojící lednice)</t>
  </si>
  <si>
    <t>982613059</t>
  </si>
  <si>
    <t>1805621600</t>
  </si>
  <si>
    <t>1,6*2,2*14</t>
  </si>
  <si>
    <t>1,6*2,2*30</t>
  </si>
  <si>
    <t>2,2*2,2*2</t>
  </si>
  <si>
    <t>1,6*2,2*16</t>
  </si>
  <si>
    <t>1,2*1,6*2</t>
  </si>
  <si>
    <t>1,2*1,2*1</t>
  </si>
  <si>
    <t>1,4*1,4*1</t>
  </si>
  <si>
    <t>-566472712</t>
  </si>
  <si>
    <t xml:space="preserve">Poznámka k položce:_x000d_
Dveřní popisové tabulky:_x000d_
1 jmenovka – 0ks_x000d_
2 jmenovky – 0ks_x000d_
3 jmenovky – 0ks_x000d_
4 jmenovky –110ks_x000d_
_x000d_
Tabule běžných provozů – 10ks_x000d_
Doplňkové piktogramy – 18ks_x000d_
Foliová grafika dveří – 13ks_x000d_
Podlažní grafika na schodištích – 5ks_x000d_
Výtahová tabule – 1ks_x000d_
Podlažní stropní zavěšené směrovníky – 5ks_x000d_
Infotabule u vstupu – 1ks_x000d_
</t>
  </si>
  <si>
    <t>536539862</t>
  </si>
  <si>
    <t>Poznámka k položce:_x000d_
odstranění barvy z kovových částí zábradlí + 2x nový nátěr</t>
  </si>
  <si>
    <t>Repase stávajícího schodišťového madla - obroušení, nový nátěr, doplnění chybějících částí</t>
  </si>
  <si>
    <t>527375157</t>
  </si>
  <si>
    <t>-422983016</t>
  </si>
  <si>
    <t>-1579386097</t>
  </si>
  <si>
    <t>239,938</t>
  </si>
  <si>
    <t>-1574032109</t>
  </si>
  <si>
    <t>-470715660</t>
  </si>
  <si>
    <t>-1081699290</t>
  </si>
  <si>
    <t>233,636363636364*1,1 'Přepočtené koeficientem množství</t>
  </si>
  <si>
    <t>-1404610074</t>
  </si>
  <si>
    <t>-301918794</t>
  </si>
  <si>
    <t>147,272727272727*1,1 'Přepočtené koeficientem množství</t>
  </si>
  <si>
    <t>-817230905</t>
  </si>
  <si>
    <t>-170738252</t>
  </si>
  <si>
    <t>-1444326257</t>
  </si>
  <si>
    <t>-188690503</t>
  </si>
  <si>
    <t>1137878702</t>
  </si>
  <si>
    <t>1194</t>
  </si>
  <si>
    <t>-4880769</t>
  </si>
  <si>
    <t>1465395250</t>
  </si>
  <si>
    <t>-2048644062</t>
  </si>
  <si>
    <t>1707064051</t>
  </si>
  <si>
    <t>-1774947174</t>
  </si>
  <si>
    <t>712660634</t>
  </si>
  <si>
    <t>175,454545454545*1,1 'Přepočtené koeficientem množství</t>
  </si>
  <si>
    <t>341004829</t>
  </si>
  <si>
    <t>328723830</t>
  </si>
  <si>
    <t>1479,677</t>
  </si>
  <si>
    <t>2076343748</t>
  </si>
  <si>
    <t>1204*1,02 'Přepočtené koeficientem množství</t>
  </si>
  <si>
    <t>1988226206</t>
  </si>
  <si>
    <t>1794508713</t>
  </si>
  <si>
    <t>777</t>
  </si>
  <si>
    <t>Podlahy lité</t>
  </si>
  <si>
    <t>777111101</t>
  </si>
  <si>
    <t>Zametení podkladu před provedením lité podlahy</t>
  </si>
  <si>
    <t>1233846214</t>
  </si>
  <si>
    <t>777111111</t>
  </si>
  <si>
    <t>Vysátí podkladu před provedením lité podlahy</t>
  </si>
  <si>
    <t>-996181379</t>
  </si>
  <si>
    <t>777131101</t>
  </si>
  <si>
    <t>Penetrační epoxidový nátěr podlahy na suchý a vyzrálý podklad</t>
  </si>
  <si>
    <t>1051172588</t>
  </si>
  <si>
    <t>777611131R</t>
  </si>
  <si>
    <t>NS 01 protiskluzový nátěr viz. specifikace povrchů</t>
  </si>
  <si>
    <t>-911711221</t>
  </si>
  <si>
    <t>998777103</t>
  </si>
  <si>
    <t>Přesun hmot tonážní pro podlahy lité v objektech v přes 12 do 24 m</t>
  </si>
  <si>
    <t>-569456431</t>
  </si>
  <si>
    <t>1719126132</t>
  </si>
  <si>
    <t>353</t>
  </si>
  <si>
    <t>-294881574</t>
  </si>
  <si>
    <t>1783513550</t>
  </si>
  <si>
    <t>-1279241184</t>
  </si>
  <si>
    <t>-1448772841</t>
  </si>
  <si>
    <t>353*1,1 'Přepočtené koeficientem množství</t>
  </si>
  <si>
    <t>-1904748905</t>
  </si>
  <si>
    <t>-456861000</t>
  </si>
  <si>
    <t>-1646813838</t>
  </si>
  <si>
    <t>2070763091</t>
  </si>
  <si>
    <t>-200555502</t>
  </si>
  <si>
    <t>878502185</t>
  </si>
  <si>
    <t>2141938320</t>
  </si>
  <si>
    <t>4126</t>
  </si>
  <si>
    <t>-2034196977</t>
  </si>
  <si>
    <t>-401693947</t>
  </si>
  <si>
    <t>358,996</t>
  </si>
  <si>
    <t>-627619997</t>
  </si>
  <si>
    <t>1343</t>
  </si>
  <si>
    <t>-1528672245</t>
  </si>
  <si>
    <t>Stavební přípomoce - Zdravotně technické instalace</t>
  </si>
  <si>
    <t>1934509695</t>
  </si>
  <si>
    <t>Stavební přípomoce - Ústřední vytápění</t>
  </si>
  <si>
    <t>-1886041406</t>
  </si>
  <si>
    <t>Stavební přípomoce - Vzduchotechnika</t>
  </si>
  <si>
    <t>-71804616</t>
  </si>
  <si>
    <t>Stavební přípomoce - Silnoproud</t>
  </si>
  <si>
    <t>9478690</t>
  </si>
  <si>
    <t>Stavební přípomoce - Elektronické komunikace</t>
  </si>
  <si>
    <t>686505892</t>
  </si>
  <si>
    <t>Stavební přípomoce - Měření a regulace</t>
  </si>
  <si>
    <t>1515183472</t>
  </si>
  <si>
    <t>Stavební přípomoce - Systémy technické ochrany</t>
  </si>
  <si>
    <t>-428286020</t>
  </si>
  <si>
    <t>Stavební přípomoce - Medicinální plyny</t>
  </si>
  <si>
    <t>-459018682</t>
  </si>
  <si>
    <t>Stavební přípomoce - Výtahy</t>
  </si>
  <si>
    <t>-1802316227</t>
  </si>
  <si>
    <t>-201966828</t>
  </si>
  <si>
    <t>-278479618</t>
  </si>
  <si>
    <t>-1331502961</t>
  </si>
  <si>
    <t>1366452942</t>
  </si>
  <si>
    <t>-1973603284</t>
  </si>
  <si>
    <t>1329508158</t>
  </si>
  <si>
    <t>1389310798</t>
  </si>
  <si>
    <t>-48903142</t>
  </si>
  <si>
    <t>746892480</t>
  </si>
  <si>
    <t>Tlakové zkoušky</t>
  </si>
  <si>
    <t>-162775609</t>
  </si>
  <si>
    <t>Zkoušky těsnosti</t>
  </si>
  <si>
    <t>1240885855</t>
  </si>
  <si>
    <t>Topné zkoušky</t>
  </si>
  <si>
    <t>-684885602</t>
  </si>
  <si>
    <t>1333896136</t>
  </si>
  <si>
    <t>-738380186</t>
  </si>
  <si>
    <t>-595863463</t>
  </si>
  <si>
    <t>Seřízení, zaregulování, a uvedení do provozu</t>
  </si>
  <si>
    <t>-1253177508</t>
  </si>
  <si>
    <t>338102791</t>
  </si>
  <si>
    <t>-1374105482</t>
  </si>
  <si>
    <t>Revize elektroinstalací</t>
  </si>
  <si>
    <t>1717939533</t>
  </si>
  <si>
    <t>Revize hromosvodu a zemnění</t>
  </si>
  <si>
    <t>-1526114481</t>
  </si>
  <si>
    <t>1070093685</t>
  </si>
  <si>
    <t>-233879407</t>
  </si>
  <si>
    <t>-1424452001</t>
  </si>
  <si>
    <t>-908036045</t>
  </si>
  <si>
    <t>561,04+708,02+149,96</t>
  </si>
  <si>
    <t>757464250</t>
  </si>
  <si>
    <t>398848680</t>
  </si>
  <si>
    <t>Funkční zkouška vč. zprovoznění a přenastavení nově instalovaných prvků v rámci celoareálové konfigurace</t>
  </si>
  <si>
    <t>247449811</t>
  </si>
  <si>
    <t>2020519011</t>
  </si>
  <si>
    <t>Pol67</t>
  </si>
  <si>
    <t>Zkušební provoz vč. vyhodnocení</t>
  </si>
  <si>
    <t>-643693479</t>
  </si>
  <si>
    <t>-96384815</t>
  </si>
  <si>
    <t>-1782394805</t>
  </si>
  <si>
    <t>2119580785</t>
  </si>
  <si>
    <t>Zajištění provizorního chodu zubní laboratoře po dobu realizace stavby</t>
  </si>
  <si>
    <t>-702489787</t>
  </si>
  <si>
    <t>K473</t>
  </si>
  <si>
    <t>Zajištění ochrany provozu gastro po dobu realizace stavby</t>
  </si>
  <si>
    <t>-1023826514</t>
  </si>
  <si>
    <t>II.1.2 - Technika prostředí staveb</t>
  </si>
  <si>
    <t>II.1.2.2 - Zdravotně technické instalace</t>
  </si>
  <si>
    <t>Pol205</t>
  </si>
  <si>
    <t>Rohový ventil 1/2" / 3/4" - pračka</t>
  </si>
  <si>
    <t>Pol206</t>
  </si>
  <si>
    <t xml:space="preserve">Rohový ventil 1/2" /  3/4" - zubařská křesla a autokláv</t>
  </si>
  <si>
    <t>Pol207</t>
  </si>
  <si>
    <t>Odvětrávací hlavice odpadního potrubí PP-HT- DN100</t>
  </si>
  <si>
    <t>Pol208</t>
  </si>
  <si>
    <t>Přivzdušňovací ventil (PV) DN70</t>
  </si>
  <si>
    <t>Pol209</t>
  </si>
  <si>
    <t>Sifon suchý pro pračku a sušičku</t>
  </si>
  <si>
    <t>Pol210</t>
  </si>
  <si>
    <t>Rohové umyvadlo keramické bílé vč. sifonu a montážní sady</t>
  </si>
  <si>
    <t>Pol211</t>
  </si>
  <si>
    <t>Pol212</t>
  </si>
  <si>
    <t>Sprchová skleněná zástěna do 1200x1200 mm, otvírací, výšky min. 190 cm, chrom</t>
  </si>
  <si>
    <t>II.1.2.4a - Vytápění</t>
  </si>
  <si>
    <t>1397143016</t>
  </si>
  <si>
    <t>1657441557</t>
  </si>
  <si>
    <t>1911723416</t>
  </si>
  <si>
    <t>-1197942463</t>
  </si>
  <si>
    <t>278766257</t>
  </si>
  <si>
    <t>819856207</t>
  </si>
  <si>
    <t>308928298</t>
  </si>
  <si>
    <t>1820618285</t>
  </si>
  <si>
    <t>47428965</t>
  </si>
  <si>
    <t>-285526468</t>
  </si>
  <si>
    <t>-1601436490</t>
  </si>
  <si>
    <t>K664</t>
  </si>
  <si>
    <t>Deskové otopné těleso s vestavěnou ventilovou vložkou provedení Hygiene 22-500/600</t>
  </si>
  <si>
    <t>1832752234</t>
  </si>
  <si>
    <t>K665</t>
  </si>
  <si>
    <t>Deskové otopné těleso s vestavěnou ventilovou vložkou provedení Hygiene 22-500/800</t>
  </si>
  <si>
    <t>1877436977</t>
  </si>
  <si>
    <t>329020676</t>
  </si>
  <si>
    <t>1651088105</t>
  </si>
  <si>
    <t>K666</t>
  </si>
  <si>
    <t>Deskové otopné těleso s vestavěnou ventilovou vložkou provedení Hygiene 22-500/1200</t>
  </si>
  <si>
    <t>-916818233</t>
  </si>
  <si>
    <t>K667</t>
  </si>
  <si>
    <t>Deskové otopné těleso s vestavěnou ventilovou vložkou provedení Hygiene 22-500/1400</t>
  </si>
  <si>
    <t>-856750950</t>
  </si>
  <si>
    <t>K668</t>
  </si>
  <si>
    <t>Deskové otopné těleso s vestavěnou ventilovou vložkou provedení Hygiene 22-900/900</t>
  </si>
  <si>
    <t>1088134509</t>
  </si>
  <si>
    <t>K669</t>
  </si>
  <si>
    <t>Deskové otopné těleso s vestavěnou ventilovou vložkou provedení Hygiene 33-500/900</t>
  </si>
  <si>
    <t>-1714865677</t>
  </si>
  <si>
    <t>K670</t>
  </si>
  <si>
    <t>Deskové otopné těleso s vestavěnou ventilovou vložkou provedení Hygiene 33-500/1400</t>
  </si>
  <si>
    <t>-2134011551</t>
  </si>
  <si>
    <t>-1353506394</t>
  </si>
  <si>
    <t>-1917739941</t>
  </si>
  <si>
    <t>1241917864</t>
  </si>
  <si>
    <t>-958987011</t>
  </si>
  <si>
    <t>-1833356303</t>
  </si>
  <si>
    <t>1810056881</t>
  </si>
  <si>
    <t>1604992430</t>
  </si>
  <si>
    <t>-933965290</t>
  </si>
  <si>
    <t>-1999909723</t>
  </si>
  <si>
    <t>-1377121427</t>
  </si>
  <si>
    <t>-27211727</t>
  </si>
  <si>
    <t>-323327177</t>
  </si>
  <si>
    <t>-1692540011</t>
  </si>
  <si>
    <t>1398537724</t>
  </si>
  <si>
    <t>1197890849</t>
  </si>
  <si>
    <t>-294207558</t>
  </si>
  <si>
    <t>-1623656884</t>
  </si>
  <si>
    <t>-2027335127</t>
  </si>
  <si>
    <t>1678288366</t>
  </si>
  <si>
    <t>1676695793</t>
  </si>
  <si>
    <t>1542407425</t>
  </si>
  <si>
    <t>644282013</t>
  </si>
  <si>
    <t>-1957671430</t>
  </si>
  <si>
    <t>-608430110</t>
  </si>
  <si>
    <t>1912827570</t>
  </si>
  <si>
    <t>II.1.2.4b - Vzduchotechnika</t>
  </si>
  <si>
    <t>D1 - Vzduchotechnika</t>
  </si>
  <si>
    <t xml:space="preserve">    D14 - Ostatní</t>
  </si>
  <si>
    <t xml:space="preserve">    D2 - Zař. č.15 - Větrání administrativa levá část</t>
  </si>
  <si>
    <t xml:space="preserve">    D3 - Zař. č.16 - Větrání administrativa levá část</t>
  </si>
  <si>
    <t xml:space="preserve">    D4 - Zař. č.17 - Větrání ordinace levá část</t>
  </si>
  <si>
    <t xml:space="preserve">    D5 - Zař. č.18 -  Větrání ordinace pravá část</t>
  </si>
  <si>
    <t xml:space="preserve">    D6 - Zař. č.19 - Větrání bytů</t>
  </si>
  <si>
    <t xml:space="preserve">    D7 - Zař. č.20 - Větrání techniky, odpadů</t>
  </si>
  <si>
    <t xml:space="preserve">    D8 - Zař. č.21 - Chlazení administrativa levá část</t>
  </si>
  <si>
    <t xml:space="preserve">    D9 - Zař. č.22 - Chlazení administrativa pravá část</t>
  </si>
  <si>
    <t xml:space="preserve">    D10 - Zař. č.23 - Chlazení bytů</t>
  </si>
  <si>
    <t xml:space="preserve">    D11 - Zař. č.24 - Chlazení bytů</t>
  </si>
  <si>
    <t xml:space="preserve">    D12 - Zař. č.25 - Chlazení ordinace levá část</t>
  </si>
  <si>
    <t xml:space="preserve">    D13 - Zař. č.26 - Chlazení ordinace pravá část</t>
  </si>
  <si>
    <t>D14</t>
  </si>
  <si>
    <t>Pol13</t>
  </si>
  <si>
    <t>Orientační štítky, popisové tabulky, směr proudění, schéma na stěnu ve formátu A1</t>
  </si>
  <si>
    <t>-907350868</t>
  </si>
  <si>
    <t>Pol18</t>
  </si>
  <si>
    <t>Ochrana VZT zařízení a rozvodů proti poškození a prašnosti</t>
  </si>
  <si>
    <t>1600578055</t>
  </si>
  <si>
    <t>Pol19</t>
  </si>
  <si>
    <t>Čištění stávající VZT jedna VZT jednotka zůstáva (strojovna 4.NP, vetrá 2.NP cca 200m2)</t>
  </si>
  <si>
    <t>1337217275</t>
  </si>
  <si>
    <t>Zař. č.15 - Větrání administrativa levá část</t>
  </si>
  <si>
    <t>15.01</t>
  </si>
  <si>
    <t>Kompaktní VZT jednotka (Vp=440 m³/h/ Pext=200 Pa; Vo=440 m³/h/ Pext=200 Pa; Pp=1,84 kW; 230 V; 9,5 A) ve složení na přívodu filtr F7, rotační výměník ZZT, elektrický ohřívač; ventilátor, vč. uzavírací klapky se servopohonem, na odvodu ve složení filtr M5,</t>
  </si>
  <si>
    <t>-1235179340</t>
  </si>
  <si>
    <t>15.02</t>
  </si>
  <si>
    <t>-732687088</t>
  </si>
  <si>
    <t>15.04</t>
  </si>
  <si>
    <t>Kruhový tlumič hluku ø200/900</t>
  </si>
  <si>
    <t>-337182721</t>
  </si>
  <si>
    <t>15.06</t>
  </si>
  <si>
    <t>Požární klapka ø200 mm-.40 TPM 140/19</t>
  </si>
  <si>
    <t>-1456429256</t>
  </si>
  <si>
    <t>15.10</t>
  </si>
  <si>
    <t>30670808</t>
  </si>
  <si>
    <t>15.14</t>
  </si>
  <si>
    <t>Přeslechový tlumič hluku 125/300</t>
  </si>
  <si>
    <t>-1789752958</t>
  </si>
  <si>
    <t>15.20</t>
  </si>
  <si>
    <t>-1373927439</t>
  </si>
  <si>
    <t>15.30</t>
  </si>
  <si>
    <t>VZT potrubí SPIRO SAFE sk.I ø 100 mm, vč. tvarovek 10% v provedení pozink. Plech</t>
  </si>
  <si>
    <t>-193082099</t>
  </si>
  <si>
    <t>15.31</t>
  </si>
  <si>
    <t>-770935629</t>
  </si>
  <si>
    <t>15.32</t>
  </si>
  <si>
    <t>153140281</t>
  </si>
  <si>
    <t>15.33</t>
  </si>
  <si>
    <t>VZT potrubí SPIRO SAFE sk.I ø 200 mm, vč. tvarovek 30% v provedení pozink. Plech</t>
  </si>
  <si>
    <t>-305438513</t>
  </si>
  <si>
    <t>15.34</t>
  </si>
  <si>
    <t>Ohebné hluktlumící potrubí ø 100 mm,</t>
  </si>
  <si>
    <t>1830499947</t>
  </si>
  <si>
    <t>15.35</t>
  </si>
  <si>
    <t>998620182</t>
  </si>
  <si>
    <t>15.36</t>
  </si>
  <si>
    <t>461589726</t>
  </si>
  <si>
    <t>15.37</t>
  </si>
  <si>
    <t>-1392505779</t>
  </si>
  <si>
    <t>15.38</t>
  </si>
  <si>
    <t>-2120679508</t>
  </si>
  <si>
    <t>15.39</t>
  </si>
  <si>
    <t>477569634</t>
  </si>
  <si>
    <t>15.40</t>
  </si>
  <si>
    <t>-559389457</t>
  </si>
  <si>
    <t>15A.03</t>
  </si>
  <si>
    <t>-908453209</t>
  </si>
  <si>
    <t>15A.05</t>
  </si>
  <si>
    <t>-1987195837</t>
  </si>
  <si>
    <t>15A.07</t>
  </si>
  <si>
    <t>-142706505</t>
  </si>
  <si>
    <t>15A.11</t>
  </si>
  <si>
    <t>Regulátor konstantního průtoku vzduchu 100/E01</t>
  </si>
  <si>
    <t>-2113908941</t>
  </si>
  <si>
    <t>15A.12</t>
  </si>
  <si>
    <t>-90427036</t>
  </si>
  <si>
    <t>15A.13</t>
  </si>
  <si>
    <t>1141797860</t>
  </si>
  <si>
    <t>15A.15</t>
  </si>
  <si>
    <t>Přeslechový tlumič hluku 100/300</t>
  </si>
  <si>
    <t>995853044</t>
  </si>
  <si>
    <t>15A.16</t>
  </si>
  <si>
    <t>949829573</t>
  </si>
  <si>
    <t>15A.17</t>
  </si>
  <si>
    <t>1583700533</t>
  </si>
  <si>
    <t>15A.21</t>
  </si>
  <si>
    <t>Talířový ventil odvodní ø100 mm</t>
  </si>
  <si>
    <t>711554870</t>
  </si>
  <si>
    <t>15A.22</t>
  </si>
  <si>
    <t>-261292073</t>
  </si>
  <si>
    <t>15A.23</t>
  </si>
  <si>
    <t>Talířový ventil přívodní ø160 mm</t>
  </si>
  <si>
    <t>635422255</t>
  </si>
  <si>
    <t>15A.24</t>
  </si>
  <si>
    <t>Krycí síto na potrubí ø160 mm</t>
  </si>
  <si>
    <t>-1758384742</t>
  </si>
  <si>
    <t>15A.25</t>
  </si>
  <si>
    <t xml:space="preserve">Vířivý anemostat  odvodní 300x8, bez plenum boxu, pozink. Plech</t>
  </si>
  <si>
    <t>2024342253</t>
  </si>
  <si>
    <t>Zař. č.16 - Větrání administrativa levá část</t>
  </si>
  <si>
    <t>16.01</t>
  </si>
  <si>
    <t>Kompaktní VZT jednotka (Vp=1050 m³/h/ Pext=200 Pa; Vo=1050 m³/h/ Pext=200 Pa; Pp=6,7 kW; 400 V; 12,1 A) ve složení na přívodu filtr F7, rotační výměník ZZT, elektrický ohřívač; ventilátor, vč. uzavírací klapky se servopohonem, na odvodu ve složení filtr M</t>
  </si>
  <si>
    <t>1739168220</t>
  </si>
  <si>
    <t>16.02</t>
  </si>
  <si>
    <t>Kruhový tlumič hluku ø250/900</t>
  </si>
  <si>
    <t>-1762919279</t>
  </si>
  <si>
    <t>16.04</t>
  </si>
  <si>
    <t>757488026</t>
  </si>
  <si>
    <t>16.06</t>
  </si>
  <si>
    <t>Kruhový tlumič hluku ø315/900</t>
  </si>
  <si>
    <t>-884881414</t>
  </si>
  <si>
    <t>16.10</t>
  </si>
  <si>
    <t>-1577658536</t>
  </si>
  <si>
    <t>16.11</t>
  </si>
  <si>
    <t>Regulátor variabilního průtoku vzduchu 250/D2/XM0</t>
  </si>
  <si>
    <t>803714427</t>
  </si>
  <si>
    <t>16.15</t>
  </si>
  <si>
    <t>463246615</t>
  </si>
  <si>
    <t>16.20</t>
  </si>
  <si>
    <t>1484028277</t>
  </si>
  <si>
    <t>16.21</t>
  </si>
  <si>
    <t>-1803914722</t>
  </si>
  <si>
    <t>16.27</t>
  </si>
  <si>
    <t>166425241</t>
  </si>
  <si>
    <t>16.35</t>
  </si>
  <si>
    <t>-2033886055</t>
  </si>
  <si>
    <t>16.36</t>
  </si>
  <si>
    <t>VZT potrubí SPIRO SAFE sk.I ø 100 mm, v provedení pozink. Plech</t>
  </si>
  <si>
    <t>-437112940</t>
  </si>
  <si>
    <t>16.37</t>
  </si>
  <si>
    <t>-1274720206</t>
  </si>
  <si>
    <t>16.38</t>
  </si>
  <si>
    <t>-1149335216</t>
  </si>
  <si>
    <t>16.39</t>
  </si>
  <si>
    <t>769067811</t>
  </si>
  <si>
    <t>16.40</t>
  </si>
  <si>
    <t xml:space="preserve">VZT potrubí SPIRO SAFE sk.I ø 250 mm,  vč. tvarovek 30% v provedení pozink. Plech</t>
  </si>
  <si>
    <t>1268636264</t>
  </si>
  <si>
    <t>16.41</t>
  </si>
  <si>
    <t>8298728</t>
  </si>
  <si>
    <t>16.42</t>
  </si>
  <si>
    <t>703821524</t>
  </si>
  <si>
    <t>16.43</t>
  </si>
  <si>
    <t>2092013718</t>
  </si>
  <si>
    <t>16.44</t>
  </si>
  <si>
    <t>1627556328</t>
  </si>
  <si>
    <t>16.45</t>
  </si>
  <si>
    <t>291774370</t>
  </si>
  <si>
    <t>16.46</t>
  </si>
  <si>
    <t>-1759652154</t>
  </si>
  <si>
    <t>16.47</t>
  </si>
  <si>
    <t>494820014</t>
  </si>
  <si>
    <t>16A.03</t>
  </si>
  <si>
    <t>948213968</t>
  </si>
  <si>
    <t>16A.05</t>
  </si>
  <si>
    <t>-1462513712</t>
  </si>
  <si>
    <t>16A.07</t>
  </si>
  <si>
    <t>1625244791</t>
  </si>
  <si>
    <t>16A.12</t>
  </si>
  <si>
    <t>1054659599</t>
  </si>
  <si>
    <t>16A.13</t>
  </si>
  <si>
    <t>1430818463</t>
  </si>
  <si>
    <t>16A.14</t>
  </si>
  <si>
    <t>566309769</t>
  </si>
  <si>
    <t>16A.16</t>
  </si>
  <si>
    <t>-1238449248</t>
  </si>
  <si>
    <t>16A.17</t>
  </si>
  <si>
    <t>-997914277</t>
  </si>
  <si>
    <t>16A.22</t>
  </si>
  <si>
    <t>2118359110</t>
  </si>
  <si>
    <t>16A.23</t>
  </si>
  <si>
    <t xml:space="preserve">Vířivý anemostat  odvodní 300x8, bez Plenum boxu, pozink. Plech</t>
  </si>
  <si>
    <t>861194876</t>
  </si>
  <si>
    <t>16A.25</t>
  </si>
  <si>
    <t>574980673</t>
  </si>
  <si>
    <t>16A.26</t>
  </si>
  <si>
    <t>-1622841520</t>
  </si>
  <si>
    <t>16A.28</t>
  </si>
  <si>
    <t>Krycí síto na potrubí 450x250</t>
  </si>
  <si>
    <t>-1024036582</t>
  </si>
  <si>
    <t>16A.30</t>
  </si>
  <si>
    <t>Protidešťová žaluzie 450x450, materiál pozink. Plech</t>
  </si>
  <si>
    <t>-1338464152</t>
  </si>
  <si>
    <t>Pol14</t>
  </si>
  <si>
    <t>Čidlo kouře kanálové</t>
  </si>
  <si>
    <t>-1628181837</t>
  </si>
  <si>
    <t>Zař. č.17 - Větrání ordinace levá část</t>
  </si>
  <si>
    <t>17.01</t>
  </si>
  <si>
    <t xml:space="preserve">VZT jednotka (Vp=3100 m³/h/ Pext=450 Pa; Vo=3000 m³/h/ Pext=450 Pa; Pp=4,8 kW; 400 V;7,6A) ve složení na přívodu filtr M5, deskovýí výměník ZZT, přímý chladič, vodní ohřívač.ventilátor, filtr F9, vč. uzavírací klapky se servopohonem, na odvodu ve složení </t>
  </si>
  <si>
    <t>-139412697</t>
  </si>
  <si>
    <t>17.02</t>
  </si>
  <si>
    <t>Tepelné čerpadlo pro VZT jednotku (Qch=14kW, Pp= 4,9kW, 400V, 15,6A), vč. připojovacího modulu</t>
  </si>
  <si>
    <t>-1903606035</t>
  </si>
  <si>
    <t>17.02a</t>
  </si>
  <si>
    <t>687632311</t>
  </si>
  <si>
    <t>17.02b</t>
  </si>
  <si>
    <t>276858150</t>
  </si>
  <si>
    <t>17.03</t>
  </si>
  <si>
    <t>Buňkový tlumič hluku 200x500x1000</t>
  </si>
  <si>
    <t>1948245810</t>
  </si>
  <si>
    <t>17.05</t>
  </si>
  <si>
    <t>Buňkový tlumič hluku 200x500x1500</t>
  </si>
  <si>
    <t>-362021076</t>
  </si>
  <si>
    <t>17.10</t>
  </si>
  <si>
    <t>Požární klapka 450x250-.40 TPM 103/14</t>
  </si>
  <si>
    <t>-960882281</t>
  </si>
  <si>
    <t>17.12</t>
  </si>
  <si>
    <t>Požární klapka 560x315-.40 TPM 103/14</t>
  </si>
  <si>
    <t>905697004</t>
  </si>
  <si>
    <t>17.15</t>
  </si>
  <si>
    <t>-1139793731</t>
  </si>
  <si>
    <t>17.17</t>
  </si>
  <si>
    <t>744920910</t>
  </si>
  <si>
    <t>17.19</t>
  </si>
  <si>
    <t>-1549382752</t>
  </si>
  <si>
    <t>17.20</t>
  </si>
  <si>
    <t>1411644769</t>
  </si>
  <si>
    <t>17.22</t>
  </si>
  <si>
    <t>-2065346747</t>
  </si>
  <si>
    <t>17.25</t>
  </si>
  <si>
    <t>-708373086</t>
  </si>
  <si>
    <t>17.26</t>
  </si>
  <si>
    <t>-1460767054</t>
  </si>
  <si>
    <t>17.32</t>
  </si>
  <si>
    <t>Protidešťová žaluzie 900x710, materiál pozink. Plech</t>
  </si>
  <si>
    <t>-163145327</t>
  </si>
  <si>
    <t>17.40</t>
  </si>
  <si>
    <t>-2026111349</t>
  </si>
  <si>
    <t>17.41</t>
  </si>
  <si>
    <t>1817597247</t>
  </si>
  <si>
    <t>17.42</t>
  </si>
  <si>
    <t>-557096344</t>
  </si>
  <si>
    <t>17.43</t>
  </si>
  <si>
    <t>-1813584345</t>
  </si>
  <si>
    <t>17.44</t>
  </si>
  <si>
    <t>-201638183</t>
  </si>
  <si>
    <t>17.45</t>
  </si>
  <si>
    <t>VZT potrubí SPIRO SAFE sk.I ø 200 mm, vč. tvarovek 60% v provedení pozink. Plech</t>
  </si>
  <si>
    <t>1695136296</t>
  </si>
  <si>
    <t>17.46</t>
  </si>
  <si>
    <t>1840397870</t>
  </si>
  <si>
    <t>17.47</t>
  </si>
  <si>
    <t>1774692045</t>
  </si>
  <si>
    <t>17.48</t>
  </si>
  <si>
    <t>951016809</t>
  </si>
  <si>
    <t>17.49</t>
  </si>
  <si>
    <t>226803754</t>
  </si>
  <si>
    <t>17.50</t>
  </si>
  <si>
    <t>-1510793563</t>
  </si>
  <si>
    <t>17.51</t>
  </si>
  <si>
    <t>1303299853</t>
  </si>
  <si>
    <t>17.52</t>
  </si>
  <si>
    <t>-1230619695</t>
  </si>
  <si>
    <t>17A.04</t>
  </si>
  <si>
    <t>-666460713</t>
  </si>
  <si>
    <t>17A.11</t>
  </si>
  <si>
    <t>-736658456</t>
  </si>
  <si>
    <t>17A.13</t>
  </si>
  <si>
    <t>-162117782</t>
  </si>
  <si>
    <t>17A.16</t>
  </si>
  <si>
    <t>29177952</t>
  </si>
  <si>
    <t>17A.18</t>
  </si>
  <si>
    <t>1376115620</t>
  </si>
  <si>
    <t>17A.21</t>
  </si>
  <si>
    <t>-1495712761</t>
  </si>
  <si>
    <t>17A.23</t>
  </si>
  <si>
    <t>-1118696004</t>
  </si>
  <si>
    <t>17A.24</t>
  </si>
  <si>
    <t>379695640</t>
  </si>
  <si>
    <t>17A.27</t>
  </si>
  <si>
    <t>1180214195</t>
  </si>
  <si>
    <t>17A.28</t>
  </si>
  <si>
    <t>2141056153</t>
  </si>
  <si>
    <t>17A.29</t>
  </si>
  <si>
    <t>-1142460315</t>
  </si>
  <si>
    <t>17A.30</t>
  </si>
  <si>
    <t>517575763</t>
  </si>
  <si>
    <t>17A.31</t>
  </si>
  <si>
    <t>-1299360938</t>
  </si>
  <si>
    <t>17A.33</t>
  </si>
  <si>
    <t>1009579521</t>
  </si>
  <si>
    <t>-1819945877</t>
  </si>
  <si>
    <t xml:space="preserve">Zař. č.18 -  Větrání ordinace pravá část</t>
  </si>
  <si>
    <t>18.01</t>
  </si>
  <si>
    <t xml:space="preserve">VZT jednotka (Vp=3000 m³/h/ Pext=450 Pa; Vo=2900 m³/h/ Pext=450 Pa; Pp=4,8 kW; 400 V;7,6A) ve složení na přívodu filtr M5, deskovýí výměník ZZT, přímý chladič, vodní ohřívač.ventilátor, filtr F9, vč. uzavírací klapky se servopohonem, na odvodu ve složení </t>
  </si>
  <si>
    <t>-1715969578</t>
  </si>
  <si>
    <t>18.02</t>
  </si>
  <si>
    <t>-363340290</t>
  </si>
  <si>
    <t>18.02a</t>
  </si>
  <si>
    <t>-1364229698</t>
  </si>
  <si>
    <t>18.02b</t>
  </si>
  <si>
    <t>-283801085</t>
  </si>
  <si>
    <t>18.03</t>
  </si>
  <si>
    <t>77724961</t>
  </si>
  <si>
    <t>18.05</t>
  </si>
  <si>
    <t>594603536</t>
  </si>
  <si>
    <t>18.10</t>
  </si>
  <si>
    <t>-150034374</t>
  </si>
  <si>
    <t>18.12</t>
  </si>
  <si>
    <t>71307738</t>
  </si>
  <si>
    <t>18.14</t>
  </si>
  <si>
    <t>-1183291525</t>
  </si>
  <si>
    <t>18.20</t>
  </si>
  <si>
    <t>-225807546</t>
  </si>
  <si>
    <t>18.22</t>
  </si>
  <si>
    <t>583270803</t>
  </si>
  <si>
    <t>18.24</t>
  </si>
  <si>
    <t>-1628921460</t>
  </si>
  <si>
    <t>18.26</t>
  </si>
  <si>
    <t>662539198</t>
  </si>
  <si>
    <t>18.30</t>
  </si>
  <si>
    <t>-261632444</t>
  </si>
  <si>
    <t>18.31</t>
  </si>
  <si>
    <t>-1597797169</t>
  </si>
  <si>
    <t>18.37</t>
  </si>
  <si>
    <t>Protidešťová žaluzie 630x710, materiál pozink. Plech</t>
  </si>
  <si>
    <t>1006749398</t>
  </si>
  <si>
    <t>18.40</t>
  </si>
  <si>
    <t>323753749</t>
  </si>
  <si>
    <t>18.41</t>
  </si>
  <si>
    <t>307690962</t>
  </si>
  <si>
    <t>18.42</t>
  </si>
  <si>
    <t>VZT potrubí SPIRO SAFE sk.I ø 100 mm, vč. tvarovek 20% v provedení pozink. Plech</t>
  </si>
  <si>
    <t>1599607869</t>
  </si>
  <si>
    <t>18.43</t>
  </si>
  <si>
    <t>-1696072267</t>
  </si>
  <si>
    <t>18.44</t>
  </si>
  <si>
    <t>VZT potrubí SPIRO SAFE sk.I ø 160 mm, vč. tvarovek 30% v provedení pozink. Plech</t>
  </si>
  <si>
    <t>1684792957</t>
  </si>
  <si>
    <t>18.45</t>
  </si>
  <si>
    <t>-2034225624</t>
  </si>
  <si>
    <t>18.46</t>
  </si>
  <si>
    <t>-443660540</t>
  </si>
  <si>
    <t>18.47</t>
  </si>
  <si>
    <t>149033674</t>
  </si>
  <si>
    <t>18.48</t>
  </si>
  <si>
    <t>-1774354804</t>
  </si>
  <si>
    <t>18.49</t>
  </si>
  <si>
    <t>-1153281080</t>
  </si>
  <si>
    <t>18.50</t>
  </si>
  <si>
    <t>-393291237</t>
  </si>
  <si>
    <t>18.51</t>
  </si>
  <si>
    <t>938151240</t>
  </si>
  <si>
    <t>18A.04</t>
  </si>
  <si>
    <t>171597797</t>
  </si>
  <si>
    <t>18A.06</t>
  </si>
  <si>
    <t>-2039512439</t>
  </si>
  <si>
    <t>18A.11</t>
  </si>
  <si>
    <t>376669703</t>
  </si>
  <si>
    <t>18A.13</t>
  </si>
  <si>
    <t>608781130</t>
  </si>
  <si>
    <t>18A.15</t>
  </si>
  <si>
    <t>-500073207</t>
  </si>
  <si>
    <t>18A.21</t>
  </si>
  <si>
    <t>-1857824620</t>
  </si>
  <si>
    <t>18A.23</t>
  </si>
  <si>
    <t>2128844934</t>
  </si>
  <si>
    <t>18A.25</t>
  </si>
  <si>
    <t>-2092164811</t>
  </si>
  <si>
    <t>18A.27</t>
  </si>
  <si>
    <t>838530360</t>
  </si>
  <si>
    <t>18A.32</t>
  </si>
  <si>
    <t>-948302258</t>
  </si>
  <si>
    <t>18A.33</t>
  </si>
  <si>
    <t>819457009</t>
  </si>
  <si>
    <t>18A.34</t>
  </si>
  <si>
    <t>1757850014</t>
  </si>
  <si>
    <t>18A.35</t>
  </si>
  <si>
    <t>720764772</t>
  </si>
  <si>
    <t>18A.36</t>
  </si>
  <si>
    <t>-1861729846</t>
  </si>
  <si>
    <t>18A.38</t>
  </si>
  <si>
    <t>1118975113</t>
  </si>
  <si>
    <t>-672887884</t>
  </si>
  <si>
    <t>-952549349</t>
  </si>
  <si>
    <t>Zař. č.19 - Větrání bytů</t>
  </si>
  <si>
    <t>19A.01</t>
  </si>
  <si>
    <t>Ventilátor do kruhového potrubí 350/125 SILENT (Vo=100 m3/h, Pext=90 Pa), vč. automatické zpětné klapky</t>
  </si>
  <si>
    <t>-711338130</t>
  </si>
  <si>
    <t>19A.05</t>
  </si>
  <si>
    <t>1003881914</t>
  </si>
  <si>
    <t>19A.06</t>
  </si>
  <si>
    <t>296584148</t>
  </si>
  <si>
    <t>19A.07</t>
  </si>
  <si>
    <t>Protidešťová žaluzie 200x200, materiál pozink. Plech</t>
  </si>
  <si>
    <t>390955213</t>
  </si>
  <si>
    <t>19A.08</t>
  </si>
  <si>
    <t xml:space="preserve">VZT potrubí SPIRO SAFE sk.I ø 100 mm,vč. tvarovek 20%,  v provedení pozink. Plech</t>
  </si>
  <si>
    <t>-686899529</t>
  </si>
  <si>
    <t>19A.09</t>
  </si>
  <si>
    <t>1225756146</t>
  </si>
  <si>
    <t>19A.10</t>
  </si>
  <si>
    <t>-811543573</t>
  </si>
  <si>
    <t>19A.11</t>
  </si>
  <si>
    <t>1452570516</t>
  </si>
  <si>
    <t>19A.12</t>
  </si>
  <si>
    <t>-2040027436</t>
  </si>
  <si>
    <t>Zař. č.20 - Větrání techniky, odpadů</t>
  </si>
  <si>
    <t>20A.01</t>
  </si>
  <si>
    <t>Ventilátor do kruhového potrubí 350/125 (Vo=50 m3/h, Pext=120 Pa), vč. automatické zpětné klapky</t>
  </si>
  <si>
    <t>-648560444</t>
  </si>
  <si>
    <t>20A.02</t>
  </si>
  <si>
    <t>864766552</t>
  </si>
  <si>
    <t>20A.03</t>
  </si>
  <si>
    <t>-224945011</t>
  </si>
  <si>
    <t>20A.04</t>
  </si>
  <si>
    <t>1533489452</t>
  </si>
  <si>
    <t>20A.05</t>
  </si>
  <si>
    <t>1730967417</t>
  </si>
  <si>
    <t>20A.06</t>
  </si>
  <si>
    <t>2116129078</t>
  </si>
  <si>
    <t>20A.07</t>
  </si>
  <si>
    <t>Protidešťová žaluzie ø200, materiál pozink. Plech</t>
  </si>
  <si>
    <t>1355478745</t>
  </si>
  <si>
    <t>20A.10</t>
  </si>
  <si>
    <t>-1851293787</t>
  </si>
  <si>
    <t>20A.11</t>
  </si>
  <si>
    <t>-1715845971</t>
  </si>
  <si>
    <t>20A.12</t>
  </si>
  <si>
    <t xml:space="preserve">VZT potrubí SPIRO SAFE sk.I ø 200 mm,vč. tvarovek 10%,  v provedení pozink. Plech</t>
  </si>
  <si>
    <t>-561833325</t>
  </si>
  <si>
    <t>20A.13</t>
  </si>
  <si>
    <t>1696596277</t>
  </si>
  <si>
    <t>20A.14</t>
  </si>
  <si>
    <t>-1786831137</t>
  </si>
  <si>
    <t>Zař. č.21 - Chlazení administrativa levá část</t>
  </si>
  <si>
    <t>21.01</t>
  </si>
  <si>
    <t>Venkovní jednotka (Qch=15,5kW, Pp=5,64kW, 400V, 16,1A)</t>
  </si>
  <si>
    <t>-1341505191</t>
  </si>
  <si>
    <t>21.02</t>
  </si>
  <si>
    <t>-1888397863</t>
  </si>
  <si>
    <t>21.03</t>
  </si>
  <si>
    <t>-2112302940</t>
  </si>
  <si>
    <t>21.04</t>
  </si>
  <si>
    <t>-2126225488</t>
  </si>
  <si>
    <t>21.05</t>
  </si>
  <si>
    <t>-2085933964</t>
  </si>
  <si>
    <t>21.06</t>
  </si>
  <si>
    <t>-610530234</t>
  </si>
  <si>
    <t>21.07</t>
  </si>
  <si>
    <t>1183978702</t>
  </si>
  <si>
    <t>21.08</t>
  </si>
  <si>
    <t>-1495487179</t>
  </si>
  <si>
    <t>21.09</t>
  </si>
  <si>
    <t>-1569687375</t>
  </si>
  <si>
    <t>821167352</t>
  </si>
  <si>
    <t>Zař. č.22 - Chlazení administrativa pravá část</t>
  </si>
  <si>
    <t>22.01</t>
  </si>
  <si>
    <t>Venkovní jednotka (Qch=9kW, Pp=2,81kW, 400V, 14,5A)</t>
  </si>
  <si>
    <t>1786752942</t>
  </si>
  <si>
    <t>22.02</t>
  </si>
  <si>
    <t>1563255311</t>
  </si>
  <si>
    <t>22.03</t>
  </si>
  <si>
    <t>2023310475</t>
  </si>
  <si>
    <t>22.04</t>
  </si>
  <si>
    <t>-481139890</t>
  </si>
  <si>
    <t>22.05</t>
  </si>
  <si>
    <t>-608685962</t>
  </si>
  <si>
    <t>22.06</t>
  </si>
  <si>
    <t>1915656216</t>
  </si>
  <si>
    <t>22.07</t>
  </si>
  <si>
    <t>1639574495</t>
  </si>
  <si>
    <t>22.08</t>
  </si>
  <si>
    <t>304589919</t>
  </si>
  <si>
    <t>22.09</t>
  </si>
  <si>
    <t>-1314830885</t>
  </si>
  <si>
    <t>22.10</t>
  </si>
  <si>
    <t>1147370162</t>
  </si>
  <si>
    <t>22.11</t>
  </si>
  <si>
    <t>-359637038</t>
  </si>
  <si>
    <t>22.12</t>
  </si>
  <si>
    <t>1776511298</t>
  </si>
  <si>
    <t>1424415490</t>
  </si>
  <si>
    <t>Zař. č.23 - Chlazení bytů</t>
  </si>
  <si>
    <t>23.01</t>
  </si>
  <si>
    <t>Venkovní jednotka (Qch=2,5kW, Pp=0,85kW, 230V, 5,4A)</t>
  </si>
  <si>
    <t>-297038786</t>
  </si>
  <si>
    <t>23.02</t>
  </si>
  <si>
    <t>-652295253</t>
  </si>
  <si>
    <t>23.03</t>
  </si>
  <si>
    <t>Infra ovladač</t>
  </si>
  <si>
    <t>1377820273</t>
  </si>
  <si>
    <t>23.04</t>
  </si>
  <si>
    <t>227579420</t>
  </si>
  <si>
    <t>23.05</t>
  </si>
  <si>
    <t>-1479743345</t>
  </si>
  <si>
    <t>23.06</t>
  </si>
  <si>
    <t>1998910249</t>
  </si>
  <si>
    <t>23.07</t>
  </si>
  <si>
    <t>-687993879</t>
  </si>
  <si>
    <t>1606626773</t>
  </si>
  <si>
    <t>Zař. č.24 - Chlazení bytů</t>
  </si>
  <si>
    <t>23.02.1</t>
  </si>
  <si>
    <t>Nástěnná jednotka (Qch=2,1kW)</t>
  </si>
  <si>
    <t>873910420</t>
  </si>
  <si>
    <t>23.03.1</t>
  </si>
  <si>
    <t>-861345254</t>
  </si>
  <si>
    <t>23.04.1</t>
  </si>
  <si>
    <t>-508556425</t>
  </si>
  <si>
    <t>23.06.1</t>
  </si>
  <si>
    <t>1961447573</t>
  </si>
  <si>
    <t>23.07.1</t>
  </si>
  <si>
    <t>-156820558</t>
  </si>
  <si>
    <t>23.08</t>
  </si>
  <si>
    <t>-1038169160</t>
  </si>
  <si>
    <t>24.01</t>
  </si>
  <si>
    <t>Venkovní jednotka (Qch=4,7kW, Pp=1,8kW, 230V, 11A)</t>
  </si>
  <si>
    <t>924943475</t>
  </si>
  <si>
    <t>24.05</t>
  </si>
  <si>
    <t>2079853964</t>
  </si>
  <si>
    <t>1145861927</t>
  </si>
  <si>
    <t>Zař. č.25 - Chlazení ordinace levá část</t>
  </si>
  <si>
    <t>25.01</t>
  </si>
  <si>
    <t>Venkovní jednotka (Qch=33,6kW, Pp=11,65kW, 400V, 28A)</t>
  </si>
  <si>
    <t>1274510110</t>
  </si>
  <si>
    <t>25.02</t>
  </si>
  <si>
    <t>Nástěnná jednotka (Qch=2,2kW)</t>
  </si>
  <si>
    <t>723773629</t>
  </si>
  <si>
    <t>25.03</t>
  </si>
  <si>
    <t>1247042061</t>
  </si>
  <si>
    <t>25.04</t>
  </si>
  <si>
    <t>1918274591</t>
  </si>
  <si>
    <t>25.05</t>
  </si>
  <si>
    <t>196854498</t>
  </si>
  <si>
    <t>25.06</t>
  </si>
  <si>
    <t>-1250349259</t>
  </si>
  <si>
    <t>25.08</t>
  </si>
  <si>
    <t>1533567336</t>
  </si>
  <si>
    <t>25.09</t>
  </si>
  <si>
    <t>1334482088</t>
  </si>
  <si>
    <t>25.10</t>
  </si>
  <si>
    <t>53628992</t>
  </si>
  <si>
    <t>25.11</t>
  </si>
  <si>
    <t>-1277851196</t>
  </si>
  <si>
    <t>25.12</t>
  </si>
  <si>
    <t>-1101661165</t>
  </si>
  <si>
    <t>1204222431</t>
  </si>
  <si>
    <t>D13</t>
  </si>
  <si>
    <t>Zař. č.26 - Chlazení ordinace pravá část</t>
  </si>
  <si>
    <t>26.01</t>
  </si>
  <si>
    <t>-1887657536</t>
  </si>
  <si>
    <t>26.02</t>
  </si>
  <si>
    <t>1940434097</t>
  </si>
  <si>
    <t>26.03</t>
  </si>
  <si>
    <t>-639178938</t>
  </si>
  <si>
    <t>26.04</t>
  </si>
  <si>
    <t>1203731626</t>
  </si>
  <si>
    <t>26.05</t>
  </si>
  <si>
    <t>641716048</t>
  </si>
  <si>
    <t>26.06</t>
  </si>
  <si>
    <t>-490247575</t>
  </si>
  <si>
    <t>26.07</t>
  </si>
  <si>
    <t>1575036056</t>
  </si>
  <si>
    <t>26.08</t>
  </si>
  <si>
    <t>469176902</t>
  </si>
  <si>
    <t>26.09</t>
  </si>
  <si>
    <t>1868127885</t>
  </si>
  <si>
    <t>26.10</t>
  </si>
  <si>
    <t>838940863</t>
  </si>
  <si>
    <t>26.11</t>
  </si>
  <si>
    <t>269603402</t>
  </si>
  <si>
    <t>26.12</t>
  </si>
  <si>
    <t>148048586</t>
  </si>
  <si>
    <t>321436151</t>
  </si>
  <si>
    <t>II.1.2.5 - Silnoproud</t>
  </si>
  <si>
    <t>1101465548</t>
  </si>
  <si>
    <t>-1344209063</t>
  </si>
  <si>
    <t>1591330414</t>
  </si>
  <si>
    <t>1473888230</t>
  </si>
  <si>
    <t>1137097557</t>
  </si>
  <si>
    <t>1346019537</t>
  </si>
  <si>
    <t>394235908</t>
  </si>
  <si>
    <t>-358797013</t>
  </si>
  <si>
    <t>365400916</t>
  </si>
  <si>
    <t>-1845589926</t>
  </si>
  <si>
    <t>1326400895</t>
  </si>
  <si>
    <t>1752744301</t>
  </si>
  <si>
    <t>-348657594</t>
  </si>
  <si>
    <t>-330886760</t>
  </si>
  <si>
    <t>527376969</t>
  </si>
  <si>
    <t>214550631</t>
  </si>
  <si>
    <t>585562925</t>
  </si>
  <si>
    <t>461183078</t>
  </si>
  <si>
    <t>1572535235</t>
  </si>
  <si>
    <t>M017</t>
  </si>
  <si>
    <t>Zásuvka 400V/16A IP44</t>
  </si>
  <si>
    <t>-1933115530</t>
  </si>
  <si>
    <t>500767179</t>
  </si>
  <si>
    <t>2072311448</t>
  </si>
  <si>
    <t>-1471817363</t>
  </si>
  <si>
    <t>-322473038</t>
  </si>
  <si>
    <t>-442284976</t>
  </si>
  <si>
    <t>-1184822829</t>
  </si>
  <si>
    <t>1014898701</t>
  </si>
  <si>
    <t>558260210</t>
  </si>
  <si>
    <t>1769653592</t>
  </si>
  <si>
    <t>-638454912</t>
  </si>
  <si>
    <t>-1991810582</t>
  </si>
  <si>
    <t>-184444350</t>
  </si>
  <si>
    <t>998440294</t>
  </si>
  <si>
    <t>-577626320</t>
  </si>
  <si>
    <t>Kompletace a montáž rozvaděče R22</t>
  </si>
  <si>
    <t>902743265</t>
  </si>
  <si>
    <t>M029</t>
  </si>
  <si>
    <t xml:space="preserve">rozvaděč  R22</t>
  </si>
  <si>
    <t>-1608337161</t>
  </si>
  <si>
    <t>Kompletace a montáž rozvaděče R31</t>
  </si>
  <si>
    <t>-361741716</t>
  </si>
  <si>
    <t>M030</t>
  </si>
  <si>
    <t xml:space="preserve">rozvaděč  R31</t>
  </si>
  <si>
    <t>2079565357</t>
  </si>
  <si>
    <t>Kompletace a montáž rozvaděče R32</t>
  </si>
  <si>
    <t>644283867</t>
  </si>
  <si>
    <t>M031</t>
  </si>
  <si>
    <t xml:space="preserve">rozvaděč  R32</t>
  </si>
  <si>
    <t>1055632660</t>
  </si>
  <si>
    <t>Kompletace a montáž rozvaděče R41</t>
  </si>
  <si>
    <t>-1134180779</t>
  </si>
  <si>
    <t>M032</t>
  </si>
  <si>
    <t xml:space="preserve">rozvaděč  R41</t>
  </si>
  <si>
    <t>-1086709904</t>
  </si>
  <si>
    <t>Kompletace a montáž rozvaděče R42</t>
  </si>
  <si>
    <t>407212907</t>
  </si>
  <si>
    <t>M033</t>
  </si>
  <si>
    <t xml:space="preserve">rozvaděč  R42</t>
  </si>
  <si>
    <t>-2136598580</t>
  </si>
  <si>
    <t>Kompletace a montáž rozvaděče RB</t>
  </si>
  <si>
    <t>-1218026509</t>
  </si>
  <si>
    <t>M034</t>
  </si>
  <si>
    <t xml:space="preserve">rozvaděč  RB</t>
  </si>
  <si>
    <t>-804711408</t>
  </si>
  <si>
    <t>1714899649</t>
  </si>
  <si>
    <t>1039894089</t>
  </si>
  <si>
    <t>1602263009</t>
  </si>
  <si>
    <t>-965959707</t>
  </si>
  <si>
    <t>-1169361386</t>
  </si>
  <si>
    <t>502061234</t>
  </si>
  <si>
    <t>646407954</t>
  </si>
  <si>
    <t>1742999176</t>
  </si>
  <si>
    <t>448004710</t>
  </si>
  <si>
    <t>-33956930</t>
  </si>
  <si>
    <t>1939062779</t>
  </si>
  <si>
    <t>-1521112691</t>
  </si>
  <si>
    <t>-843805992</t>
  </si>
  <si>
    <t>464934082</t>
  </si>
  <si>
    <t>-114138262</t>
  </si>
  <si>
    <t>234277965</t>
  </si>
  <si>
    <t>1231655108</t>
  </si>
  <si>
    <t>-1771743616</t>
  </si>
  <si>
    <t>K046</t>
  </si>
  <si>
    <t>40649312</t>
  </si>
  <si>
    <t>1834687516</t>
  </si>
  <si>
    <t>K048</t>
  </si>
  <si>
    <t>montážní práce</t>
  </si>
  <si>
    <t>-699873668</t>
  </si>
  <si>
    <t>K053</t>
  </si>
  <si>
    <t>přesun</t>
  </si>
  <si>
    <t>676144185</t>
  </si>
  <si>
    <t>II.1.2.6.1 - Strukturovaná kabeláž</t>
  </si>
  <si>
    <t>1 - Strukturovaná kabeláž</t>
  </si>
  <si>
    <t>1994732671</t>
  </si>
  <si>
    <t>-1479923173</t>
  </si>
  <si>
    <t>-10329817</t>
  </si>
  <si>
    <t>-1432577974</t>
  </si>
  <si>
    <t>-727254966</t>
  </si>
  <si>
    <t>-1590948489</t>
  </si>
  <si>
    <t>1806603927</t>
  </si>
  <si>
    <t>K386</t>
  </si>
  <si>
    <t>Kabel optický 24 vláken SM 9/125, G.652D, MLT, HDPE černý, d5,9mm, 700N</t>
  </si>
  <si>
    <t>-1330339022</t>
  </si>
  <si>
    <t>K387</t>
  </si>
  <si>
    <t>Kompletně vybavená optická vana 19" 1U, výsuvná, včetně popisek, vyvazovací oka pro organizaci, černá, 24x pigtail 9/125 SC/LC, optické kazety, ochrany svárů</t>
  </si>
  <si>
    <t>-450974657</t>
  </si>
  <si>
    <t>44674033</t>
  </si>
  <si>
    <t>K388</t>
  </si>
  <si>
    <t>kabelová trasa pro SLP optika bez požadavku na zachování funkčnosti celé kabelové instalace při požáru (vrut, šroub, hřeb, příchytka) v podhledu, ve stávajících kabelových žabech, úprava a doplnění optické trasy mezi RD7 a RD7.1</t>
  </si>
  <si>
    <t>-1458837311</t>
  </si>
  <si>
    <t>408736663</t>
  </si>
  <si>
    <t>208131581</t>
  </si>
  <si>
    <t>196036766</t>
  </si>
  <si>
    <t>828112732</t>
  </si>
  <si>
    <t>-547546716</t>
  </si>
  <si>
    <t>-563611829</t>
  </si>
  <si>
    <t>1235456468</t>
  </si>
  <si>
    <t>-732443507</t>
  </si>
  <si>
    <t>3101056</t>
  </si>
  <si>
    <t>591624130</t>
  </si>
  <si>
    <t>1645508332</t>
  </si>
  <si>
    <t>-1207139011</t>
  </si>
  <si>
    <t>1175382003</t>
  </si>
  <si>
    <t>-1003323179</t>
  </si>
  <si>
    <t>-962150076</t>
  </si>
  <si>
    <t>1759647754</t>
  </si>
  <si>
    <t>-1213465616</t>
  </si>
  <si>
    <t>-1820765100</t>
  </si>
  <si>
    <t>989667876</t>
  </si>
  <si>
    <t>-664371217</t>
  </si>
  <si>
    <t>1305428711</t>
  </si>
  <si>
    <t>1942366963</t>
  </si>
  <si>
    <t>K390</t>
  </si>
  <si>
    <t>Korugovaná ohebná trubka, samozhášivá, bezhalogenová, PP, 750N, vnější průměr min. 50mm, šedá</t>
  </si>
  <si>
    <t>-505805990</t>
  </si>
  <si>
    <t>-197294265</t>
  </si>
  <si>
    <t>-1176185110</t>
  </si>
  <si>
    <t>1772727193</t>
  </si>
  <si>
    <t>-2022911489</t>
  </si>
  <si>
    <t>-2143085234</t>
  </si>
  <si>
    <t>1443122034</t>
  </si>
  <si>
    <t>786965116</t>
  </si>
  <si>
    <t>-186058719</t>
  </si>
  <si>
    <t>-87675793</t>
  </si>
  <si>
    <t>-1051864845</t>
  </si>
  <si>
    <t>1856557199</t>
  </si>
  <si>
    <t>481477161</t>
  </si>
  <si>
    <t>1936063105</t>
  </si>
  <si>
    <t>1874627939</t>
  </si>
  <si>
    <t>1576110609</t>
  </si>
  <si>
    <t>902170041</t>
  </si>
  <si>
    <t>K393</t>
  </si>
  <si>
    <t>Uzamykatelný 19" datový rozváděč s výškou 42U, půdorysné rozměry 600x800mm s prosklenými dveřmi, napájecím panelem, ventilační jednotkou a potřebným montážním příslušenstvím pro instalaci prvků ústředny</t>
  </si>
  <si>
    <t>-521308664</t>
  </si>
  <si>
    <t>-1125607075</t>
  </si>
  <si>
    <t>1688668576</t>
  </si>
  <si>
    <t>1446716772</t>
  </si>
  <si>
    <t>K394</t>
  </si>
  <si>
    <t>kabelová trasa pro SLP telefonní kabel bez požadavku na zachování funkčnosti celé kabelové instalace při požáru (vrut, šroub, hřeb, příchytka) v podhledu, ve stávajících kabelových žabech, úprava a doplnění mezi podlažími</t>
  </si>
  <si>
    <t>292807404</t>
  </si>
  <si>
    <t>-1578005776</t>
  </si>
  <si>
    <t>-2021851168</t>
  </si>
  <si>
    <t>919932953</t>
  </si>
  <si>
    <t>1806125895</t>
  </si>
  <si>
    <t>156811413</t>
  </si>
  <si>
    <t>-2017371851</t>
  </si>
  <si>
    <t>1665463852</t>
  </si>
  <si>
    <t>779212607</t>
  </si>
  <si>
    <t>1725083234</t>
  </si>
  <si>
    <t>-1463576422</t>
  </si>
  <si>
    <t>-576553574</t>
  </si>
  <si>
    <t>-527676680</t>
  </si>
  <si>
    <t>-1321404727</t>
  </si>
  <si>
    <t>-1668967524</t>
  </si>
  <si>
    <t>1778531705</t>
  </si>
  <si>
    <t>506335598</t>
  </si>
  <si>
    <t>-1995319568</t>
  </si>
  <si>
    <t>453391584</t>
  </si>
  <si>
    <t>529521772</t>
  </si>
  <si>
    <t>1455071870</t>
  </si>
  <si>
    <t>2079975955</t>
  </si>
  <si>
    <t>94566662</t>
  </si>
  <si>
    <t>584494487</t>
  </si>
  <si>
    <t>-60890806</t>
  </si>
  <si>
    <t>1301831420</t>
  </si>
  <si>
    <t>1976047656</t>
  </si>
  <si>
    <t>-64940938</t>
  </si>
  <si>
    <t>-1005796438</t>
  </si>
  <si>
    <t>-1633707769</t>
  </si>
  <si>
    <t>77207062</t>
  </si>
  <si>
    <t>1226282221</t>
  </si>
  <si>
    <t>145458543</t>
  </si>
  <si>
    <t>1424183429</t>
  </si>
  <si>
    <t>72037035</t>
  </si>
  <si>
    <t>-1065311252</t>
  </si>
  <si>
    <t>1038251229</t>
  </si>
  <si>
    <t>1159402652</t>
  </si>
  <si>
    <t>1112703863</t>
  </si>
  <si>
    <t>580670381</t>
  </si>
  <si>
    <t>1833112945</t>
  </si>
  <si>
    <t>678890940</t>
  </si>
  <si>
    <t>-1796187069</t>
  </si>
  <si>
    <t>1719050253</t>
  </si>
  <si>
    <t>-1649830080</t>
  </si>
  <si>
    <t>1055437001</t>
  </si>
  <si>
    <t>1571877227</t>
  </si>
  <si>
    <t>-1873426759</t>
  </si>
  <si>
    <t>620713876</t>
  </si>
  <si>
    <t>702680072</t>
  </si>
  <si>
    <t>-938430813</t>
  </si>
  <si>
    <t>1750941980</t>
  </si>
  <si>
    <t>-254581024</t>
  </si>
  <si>
    <t>-561033312</t>
  </si>
  <si>
    <t>36043001</t>
  </si>
  <si>
    <t>721244558</t>
  </si>
  <si>
    <t>-1999517745</t>
  </si>
  <si>
    <t>-1671582054</t>
  </si>
  <si>
    <t>-1529574677</t>
  </si>
  <si>
    <t>183205736</t>
  </si>
  <si>
    <t>1875564978</t>
  </si>
  <si>
    <t>1724329122</t>
  </si>
  <si>
    <t>-506938071</t>
  </si>
  <si>
    <t>-857261092</t>
  </si>
  <si>
    <t>1314817635</t>
  </si>
  <si>
    <t>II.1.2.6.2 - Kamerové systémy</t>
  </si>
  <si>
    <t>1048697190</t>
  </si>
  <si>
    <t>K113</t>
  </si>
  <si>
    <t>Adaptér-krabice pro instalaci do podhledu / zeď, ref.v. ds-1280</t>
  </si>
  <si>
    <t>-1317662604</t>
  </si>
  <si>
    <t>-274083946</t>
  </si>
  <si>
    <t>-2137659423</t>
  </si>
  <si>
    <t>-1022176215</t>
  </si>
  <si>
    <t>-1529886685</t>
  </si>
  <si>
    <t>II.1.2.6.3 - IP Domácí telefon</t>
  </si>
  <si>
    <t>Hlavní jednotka modulárního IP interkom systému, 1 tlačítko - dvoumodulové řešení pro zápustnou montáž, ref.v. DS-KD8003</t>
  </si>
  <si>
    <t>-856123368</t>
  </si>
  <si>
    <t>1565948542</t>
  </si>
  <si>
    <t>237938179</t>
  </si>
  <si>
    <t>-1272051173</t>
  </si>
  <si>
    <t>-1912985842</t>
  </si>
  <si>
    <t>-1326741389</t>
  </si>
  <si>
    <t>1370084132</t>
  </si>
  <si>
    <t>II.1.2.6.4 - Aktivní prvky</t>
  </si>
  <si>
    <t>K145</t>
  </si>
  <si>
    <t>Switch, podpora L3, QoS, 370 W PoE+. Rozhraní: 24 x RJ-45 autosensing 10/100/1000 porty; 4 x SFP+ 1000/10000 porty, max. přenosová rychlost 128 Gbps, web management, QoS, stohovatelný, VLAN, 24 PoE portů, PoE budget 370W</t>
  </si>
  <si>
    <t>761293343</t>
  </si>
  <si>
    <t>-280142790</t>
  </si>
  <si>
    <t>-1604571975</t>
  </si>
  <si>
    <t>-77562800</t>
  </si>
  <si>
    <t>1111964336</t>
  </si>
  <si>
    <t>II.1.2.6.5 - Access point WIFI</t>
  </si>
  <si>
    <t>-1426168029</t>
  </si>
  <si>
    <t>-98929017</t>
  </si>
  <si>
    <t>1549937210</t>
  </si>
  <si>
    <t>121261668</t>
  </si>
  <si>
    <t>-394492599</t>
  </si>
  <si>
    <t>II.1.2.6.6 - IP Jednotný čas</t>
  </si>
  <si>
    <t>-1664024188</t>
  </si>
  <si>
    <t>-1089785778</t>
  </si>
  <si>
    <t>170288587</t>
  </si>
  <si>
    <t>1221120778</t>
  </si>
  <si>
    <t>740621277</t>
  </si>
  <si>
    <t>626948997</t>
  </si>
  <si>
    <t>-1799604194</t>
  </si>
  <si>
    <t>K176</t>
  </si>
  <si>
    <t>Ekologická likvidace vytříděného odpadu vč.doložení dokladu o likvidaci</t>
  </si>
  <si>
    <t>-63879191</t>
  </si>
  <si>
    <t>II.1.2.6.7 - Společná televizní anténa a televize</t>
  </si>
  <si>
    <t>K454</t>
  </si>
  <si>
    <t>Kompletní plechový rozvaděč STA 600x600x200, perforovaná montážní deska, 3 bodový zámek, kabelové prostupy spodem i horem vč. vnitřního vybavení na podlaží 3.NP</t>
  </si>
  <si>
    <t>964315285</t>
  </si>
  <si>
    <t>K455</t>
  </si>
  <si>
    <t>Kompletní plechový rozvaděč STA 600x600x200, perforovaná montážní deska, 3 bodový zámek, kabelové prostupy spodem i horem vč. vnitřního vybavení na podlaží 4.NP</t>
  </si>
  <si>
    <t>-278336669</t>
  </si>
  <si>
    <t>-304378222</t>
  </si>
  <si>
    <t>-1696948642</t>
  </si>
  <si>
    <t>41172369</t>
  </si>
  <si>
    <t>1225481919</t>
  </si>
  <si>
    <t>1173330228</t>
  </si>
  <si>
    <t>303920092</t>
  </si>
  <si>
    <t>-146689777</t>
  </si>
  <si>
    <t>1894362001</t>
  </si>
  <si>
    <t>1289037340</t>
  </si>
  <si>
    <t>904641538</t>
  </si>
  <si>
    <t>-1707945112</t>
  </si>
  <si>
    <t>1309808282</t>
  </si>
  <si>
    <t>682539436</t>
  </si>
  <si>
    <t>-1591898840</t>
  </si>
  <si>
    <t>-2021775405</t>
  </si>
  <si>
    <t>-1609326823</t>
  </si>
  <si>
    <t>-1030087374</t>
  </si>
  <si>
    <t>-914808126</t>
  </si>
  <si>
    <t>-501801242</t>
  </si>
  <si>
    <t>969565189</t>
  </si>
  <si>
    <t>-1941934232</t>
  </si>
  <si>
    <t>658656486</t>
  </si>
  <si>
    <t>-1624196792</t>
  </si>
  <si>
    <t>762013095</t>
  </si>
  <si>
    <t>-664193677</t>
  </si>
  <si>
    <t>-648782443</t>
  </si>
  <si>
    <t>1374664371</t>
  </si>
  <si>
    <t>II.1.2.6.8 - Dorozumívací zařízení sestra-pacient</t>
  </si>
  <si>
    <t>K456</t>
  </si>
  <si>
    <t xml:space="preserve">Sada zařízení pro tísňové volání WC pacienti 2.NP č.m.C211 -  1xSignalizační jednotka, 1x svítidlo, 1x táhlo NV, 2x táhlo NV s tlačítkem, 1x switch modul, 1x zařízení pro potvrzení volání, 1x napájecí zdroj 230VAC/24VDC</t>
  </si>
  <si>
    <t>1585681651</t>
  </si>
  <si>
    <t>K457</t>
  </si>
  <si>
    <t xml:space="preserve">Sada zařízení pro tísňové volání WC pacienti 3.NP č.m.C308 -  1xSignalizační jednotka, 1x svítidlo, 1x táhlo NV, 2x táhlo NV s tlačítkem, 1x switch modul, 1x zařízení pro potvrzení volání, 1x napájecí zdroj 230VAC/24VDC</t>
  </si>
  <si>
    <t>-1811937835</t>
  </si>
  <si>
    <t>K458</t>
  </si>
  <si>
    <t xml:space="preserve">Sada zařízení pro tísňové volání WC pacienti 3.NP č.m.C343 -  1xSignalizační jednotka, 1x svítidlo, 1x táhlo NV, 2x táhlo NV s tlačítkem, 1x switch modul, 1x zařízení pro potvrzení volání, 1x napájecí zdroj 230VAC/24VDC</t>
  </si>
  <si>
    <t>1967519297</t>
  </si>
  <si>
    <t>865248384</t>
  </si>
  <si>
    <t>-1129862000</t>
  </si>
  <si>
    <t>-252086435</t>
  </si>
  <si>
    <t>-172540255</t>
  </si>
  <si>
    <t>163344046</t>
  </si>
  <si>
    <t>-408923651</t>
  </si>
  <si>
    <t>1864864096</t>
  </si>
  <si>
    <t>765999041</t>
  </si>
  <si>
    <t>876293075</t>
  </si>
  <si>
    <t>-2141241429</t>
  </si>
  <si>
    <t>-1239342992</t>
  </si>
  <si>
    <t>-1018013822</t>
  </si>
  <si>
    <t>K459</t>
  </si>
  <si>
    <t>silové rozvody - kabel B2ca..., jistič, zásuvka, uzemnění - pro napáječ systému sestra-pacient</t>
  </si>
  <si>
    <t>400222785</t>
  </si>
  <si>
    <t>-976504842</t>
  </si>
  <si>
    <t>-1494117740</t>
  </si>
  <si>
    <t>-612936959</t>
  </si>
  <si>
    <t>1336377476</t>
  </si>
  <si>
    <t>1880064672</t>
  </si>
  <si>
    <t>940227794</t>
  </si>
  <si>
    <t>941526328</t>
  </si>
  <si>
    <t>K461</t>
  </si>
  <si>
    <t>-1736962654</t>
  </si>
  <si>
    <t>II.1.2.6.12 - Elektronická kontrola vstupu</t>
  </si>
  <si>
    <t>-1531646145</t>
  </si>
  <si>
    <t>-1831316955</t>
  </si>
  <si>
    <t>-1890071168</t>
  </si>
  <si>
    <t>-760978555</t>
  </si>
  <si>
    <t>-2010185979</t>
  </si>
  <si>
    <t>-50584166</t>
  </si>
  <si>
    <t>1933525545</t>
  </si>
  <si>
    <t>1725413523</t>
  </si>
  <si>
    <t>-1595074810</t>
  </si>
  <si>
    <t>-1098145514</t>
  </si>
  <si>
    <t>-325055205</t>
  </si>
  <si>
    <t>856405586</t>
  </si>
  <si>
    <t>K251</t>
  </si>
  <si>
    <t>-814660070</t>
  </si>
  <si>
    <t>1842978528</t>
  </si>
  <si>
    <t>-33774778</t>
  </si>
  <si>
    <t>-843181361</t>
  </si>
  <si>
    <t>1906916343</t>
  </si>
  <si>
    <t>2101276809</t>
  </si>
  <si>
    <t>1725945716</t>
  </si>
  <si>
    <t>287941850</t>
  </si>
  <si>
    <t>-846388250</t>
  </si>
  <si>
    <t>1012287259</t>
  </si>
  <si>
    <t>1787797558</t>
  </si>
  <si>
    <t>1909633369</t>
  </si>
  <si>
    <t>-308751886</t>
  </si>
  <si>
    <t>658423676</t>
  </si>
  <si>
    <t>-1593651846</t>
  </si>
  <si>
    <t>1093584036</t>
  </si>
  <si>
    <t>1015912945</t>
  </si>
  <si>
    <t>-32802564</t>
  </si>
  <si>
    <t>-991045893</t>
  </si>
  <si>
    <t xml:space="preserve">II.1.2.6.14 - Grafická nadstavba </t>
  </si>
  <si>
    <t>1022731090</t>
  </si>
  <si>
    <t>439513941</t>
  </si>
  <si>
    <t>1603707789</t>
  </si>
  <si>
    <t>939303298</t>
  </si>
  <si>
    <t>-1293054904</t>
  </si>
  <si>
    <t>K463</t>
  </si>
  <si>
    <t>Jednotlivé datové body v grafické nadstavbě EPS</t>
  </si>
  <si>
    <t>-105751923</t>
  </si>
  <si>
    <t>1188895227</t>
  </si>
  <si>
    <t>1330986753</t>
  </si>
  <si>
    <t>II.1.2.7.9 - Elektrická požární signalizace</t>
  </si>
  <si>
    <t>-1557007596</t>
  </si>
  <si>
    <t>-819556876</t>
  </si>
  <si>
    <t>-34859058</t>
  </si>
  <si>
    <t>K464</t>
  </si>
  <si>
    <t>Termodiferenciální hlásič, s časovou analýzou signálu, ​korelačním vyhodnocením dat obou propojených funkcí hlásiče k detekci ​požárů s vývinem vysoké teploty. Prvek kompatibilní se stávajícícm adresným EPS systémem.</t>
  </si>
  <si>
    <t>-614381477</t>
  </si>
  <si>
    <t>783497527</t>
  </si>
  <si>
    <t>1382312134</t>
  </si>
  <si>
    <t>-706250959</t>
  </si>
  <si>
    <t>-1370725925</t>
  </si>
  <si>
    <t>-931912601</t>
  </si>
  <si>
    <t>-1679341098</t>
  </si>
  <si>
    <t>1908216022</t>
  </si>
  <si>
    <t>1914552252</t>
  </si>
  <si>
    <t>-1308651932</t>
  </si>
  <si>
    <t>K465</t>
  </si>
  <si>
    <t>Obslužné pole požární ochrany (OPPO) univerzální, 5 tlačítkové</t>
  </si>
  <si>
    <t>1294683224</t>
  </si>
  <si>
    <t>K466</t>
  </si>
  <si>
    <t>Kompletní modul pro vzduchotechnická potrubí pro hlásiče IQ8Quad OTblue-LKM</t>
  </si>
  <si>
    <t>1706709114</t>
  </si>
  <si>
    <t>-1661819126</t>
  </si>
  <si>
    <t>2109998628</t>
  </si>
  <si>
    <t>1644438402</t>
  </si>
  <si>
    <t>-1185775063</t>
  </si>
  <si>
    <t>K467</t>
  </si>
  <si>
    <t>Kabel 1x2x0,8 B2ca s1d1a1 pro hlásičovou linku; není požadavek na zachování funkčnosti celé kabelovéinstalace při požáru. Kabel v případě požáru uvolňuje malé množství tepla a kouře.</t>
  </si>
  <si>
    <t>-1377859830</t>
  </si>
  <si>
    <t>417028124</t>
  </si>
  <si>
    <t>1162105822</t>
  </si>
  <si>
    <t>1822398153</t>
  </si>
  <si>
    <t>1700352831</t>
  </si>
  <si>
    <t>1931167680</t>
  </si>
  <si>
    <t>-1458640757</t>
  </si>
  <si>
    <t>838431348</t>
  </si>
  <si>
    <t>1613196665</t>
  </si>
  <si>
    <t>1513940417</t>
  </si>
  <si>
    <t>-1927666266</t>
  </si>
  <si>
    <t>1682737084</t>
  </si>
  <si>
    <t>810689188</t>
  </si>
  <si>
    <t>-369879208</t>
  </si>
  <si>
    <t>-1527139972</t>
  </si>
  <si>
    <t>-268816913</t>
  </si>
  <si>
    <t>176243264</t>
  </si>
  <si>
    <t>708920274</t>
  </si>
  <si>
    <t>-1903042386</t>
  </si>
  <si>
    <t>-1782107953</t>
  </si>
  <si>
    <t>583195685</t>
  </si>
  <si>
    <t>1696842134</t>
  </si>
  <si>
    <t>764072872</t>
  </si>
  <si>
    <t>837030873</t>
  </si>
  <si>
    <t>-893262124</t>
  </si>
  <si>
    <t>1294925244</t>
  </si>
  <si>
    <t>1229756388</t>
  </si>
  <si>
    <t>-494042134</t>
  </si>
  <si>
    <t>906921655</t>
  </si>
  <si>
    <t>-1763073138</t>
  </si>
  <si>
    <t>538877877</t>
  </si>
  <si>
    <t>710484706</t>
  </si>
  <si>
    <t>-501993903</t>
  </si>
  <si>
    <t>67312389</t>
  </si>
  <si>
    <t>-493717907</t>
  </si>
  <si>
    <t>-1200818119</t>
  </si>
  <si>
    <t>K468</t>
  </si>
  <si>
    <t>921718716</t>
  </si>
  <si>
    <t>II.1.2.7.10 - Evakuační rozhlas</t>
  </si>
  <si>
    <t>523025481</t>
  </si>
  <si>
    <t>1231127837</t>
  </si>
  <si>
    <t>1196447725</t>
  </si>
  <si>
    <t>-1843382937</t>
  </si>
  <si>
    <t>K318</t>
  </si>
  <si>
    <t>Síťová systémová jednotka digitálního evakuačního zvukového systému dle EN54-16, 8 zón s možností možnost rozšíření až na 32 zón na společném zesilovači, 3 sloty pro instalaci výkonových zesilovačů,</t>
  </si>
  <si>
    <t>-1333894409</t>
  </si>
  <si>
    <t>K319</t>
  </si>
  <si>
    <t>Modul výkonového zesilovače digitálního evakuačního zvukového systému dle EN54-16 pro instalaci do síťové systémové jednotky VX-30xxF, 500W @ 100V, digitální topologie Class-D s vysokou účinností, frekvenční rozsah 40Hz-20kHz, odstup S/N &gt;100dB,</t>
  </si>
  <si>
    <t>-1270639967</t>
  </si>
  <si>
    <t>K320</t>
  </si>
  <si>
    <t>Systémový napájecí zdroj a manager napájení, dohled a dobíjení záložních akumulátorů EN54-4 certifikovaný</t>
  </si>
  <si>
    <t>1959305727</t>
  </si>
  <si>
    <t>K321</t>
  </si>
  <si>
    <t>Bezúdržbový ventilem řízený olověný akumulátor 12V / min. 200Ah</t>
  </si>
  <si>
    <t>-1271181229</t>
  </si>
  <si>
    <t>K322</t>
  </si>
  <si>
    <t>Systémová mikrofonní stanice digitálního evakuačního zvukového systému dle EN54-16, 10+3 softwarově (do recepce a na vrátnici)</t>
  </si>
  <si>
    <t>-597940675</t>
  </si>
  <si>
    <t>K323</t>
  </si>
  <si>
    <t>Rozšíření systémové mikrofonní stanice digitálního evakuačního zvukového systému dle EN54-16, 10 softwarově konfigurovatelných tlačítek, certifikace dle EN54-16</t>
  </si>
  <si>
    <t>1630613820</t>
  </si>
  <si>
    <t>K324</t>
  </si>
  <si>
    <t>Uzamykatelný 19" datový rozváděč s výškou 37U, půdorysné rozměry 800x1000mm s prosklenými dveřmi, napájecím panelem, ventilační jednotkou a potřebným montážním příslušenstvím pro instalaci prvků ústředny</t>
  </si>
  <si>
    <t>471594121</t>
  </si>
  <si>
    <t>K325</t>
  </si>
  <si>
    <t>Ethernet switch s 4 x 10/100 Base-TX porty a 2 x Multi Mode 100Base-FX porty, celokovové provedení, LED indikace, napájení 12-48VDC redundantní, možnost montáže na DIN lištu, rozsah prac. teplot -40 ~70°C, podporuje redundantní Ethernet, vč. optických pat</t>
  </si>
  <si>
    <t>-757295905</t>
  </si>
  <si>
    <t>K326</t>
  </si>
  <si>
    <t>HW / SW konfigurace systému, česká lokalizace FW, oživení vč. SERVIS POLOŽKY a příslušenství (propojovací kabely k akumulátorům, propojovací kabely systémové atd.) vč.osazení prvků ústředny do rozváděče, propojení,</t>
  </si>
  <si>
    <t>1714594585</t>
  </si>
  <si>
    <t>K327</t>
  </si>
  <si>
    <t>Přepěťová ochrana III.stupně, 230V, 1f, 25A</t>
  </si>
  <si>
    <t>-1147708343</t>
  </si>
  <si>
    <t>-613494729</t>
  </si>
  <si>
    <t>1962905509</t>
  </si>
  <si>
    <t>-1595068816</t>
  </si>
  <si>
    <t>687434837</t>
  </si>
  <si>
    <t>-1669833310</t>
  </si>
  <si>
    <t>-553460371</t>
  </si>
  <si>
    <t>-2040204913</t>
  </si>
  <si>
    <t>436250660</t>
  </si>
  <si>
    <t>-389511984</t>
  </si>
  <si>
    <t>-836158082</t>
  </si>
  <si>
    <t>-324065153</t>
  </si>
  <si>
    <t>-652995498</t>
  </si>
  <si>
    <t>-1135822330</t>
  </si>
  <si>
    <t>784940496</t>
  </si>
  <si>
    <t>-47176089</t>
  </si>
  <si>
    <t>-56485476</t>
  </si>
  <si>
    <t>1671917251</t>
  </si>
  <si>
    <t>-1500624791</t>
  </si>
  <si>
    <t>-1928002332</t>
  </si>
  <si>
    <t>215491151</t>
  </si>
  <si>
    <t>-778257106</t>
  </si>
  <si>
    <t>-2122473823</t>
  </si>
  <si>
    <t>-1170780855</t>
  </si>
  <si>
    <t>1425753101</t>
  </si>
  <si>
    <t>K470</t>
  </si>
  <si>
    <t>186166375</t>
  </si>
  <si>
    <t>II.1.2.8 - Měření a regulace</t>
  </si>
  <si>
    <t>Pol36</t>
  </si>
  <si>
    <t>Síťový modul NS8000, snímač teploty, CO2, setpoint, přepínač ventilátoru, dotykový LCD, bílý</t>
  </si>
  <si>
    <t>Pol39</t>
  </si>
  <si>
    <t>Připojení signalizace do výtahů</t>
  </si>
  <si>
    <t>Pol42</t>
  </si>
  <si>
    <t>Požární ucpávky</t>
  </si>
  <si>
    <t>Pol45</t>
  </si>
  <si>
    <t>Rozvaděčová skříň 100x2000x400 v provedení do vnitřního prostoru, veškeré jištění, trafa,zdroje včetně potřebného příslušenství</t>
  </si>
  <si>
    <t>Pol57</t>
  </si>
  <si>
    <t>Demontáže MaR VZT11</t>
  </si>
  <si>
    <t>Pol58</t>
  </si>
  <si>
    <t>Odpojení a opětovné připojené periferních přístrojů pro VZT11</t>
  </si>
  <si>
    <t>Pol60</t>
  </si>
  <si>
    <t>Pol61</t>
  </si>
  <si>
    <t>II.2 - Technická a technologická zařízení</t>
  </si>
  <si>
    <t>II.2.2 - Výtahy</t>
  </si>
  <si>
    <t xml:space="preserve">    H023 - Výtahy a zdvihací zařízení</t>
  </si>
  <si>
    <t>H023</t>
  </si>
  <si>
    <t>Výtahy a zdvihací zařízení</t>
  </si>
  <si>
    <t>D+M - Výtah - 5stanic, nostnost 1250kg, počet osob 16, průchozí kabina viz. PD vč. automatického vyproštění, trakční pohon: nosné prostředky lana</t>
  </si>
  <si>
    <t>1341573577</t>
  </si>
  <si>
    <t>K1,1</t>
  </si>
  <si>
    <t>D+M - Výtah - 5stanic, nostnost 1600kg, počet osob 21, průchozí kabina viz. PD vč. automatického vyproštění, trakční pohon: nosné prostředky lana</t>
  </si>
  <si>
    <t>603897682</t>
  </si>
  <si>
    <t>K002.1</t>
  </si>
  <si>
    <t>Demontáž a likvidace stávajících výtahů (2x velký, 1x malý)</t>
  </si>
  <si>
    <t>-302335182</t>
  </si>
  <si>
    <t>II.4 - Požárně bezpečnostní řešení</t>
  </si>
  <si>
    <t>401848786</t>
  </si>
  <si>
    <t>954352144</t>
  </si>
  <si>
    <t>1356927858</t>
  </si>
  <si>
    <t>-1015929873</t>
  </si>
  <si>
    <t>Poznámka k položce:_x000d_
- 4NP_x000d_
- 3NP_x000d_
- 2NP zubní klinika</t>
  </si>
  <si>
    <t>II.VRN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</si>
  <si>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</si>
  <si>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</si>
  <si>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</si>
  <si>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</si>
  <si>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</si>
  <si>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</si>
  <si>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</si>
  <si>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</si>
  <si>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013274000</t>
  </si>
  <si>
    <t>Pasportizace objektu před započetím prací</t>
  </si>
  <si>
    <t>1024</t>
  </si>
  <si>
    <t>-1568184434</t>
  </si>
  <si>
    <t>013284000</t>
  </si>
  <si>
    <t>Pasportizace objektu po provedení prací</t>
  </si>
  <si>
    <t>1599072914</t>
  </si>
  <si>
    <t>VRN3</t>
  </si>
  <si>
    <t>Zařízení staveniště</t>
  </si>
  <si>
    <t>032903000R</t>
  </si>
  <si>
    <t>Náklady na zřízení, provoz, likvidaci a údržbu zařízení staveniště</t>
  </si>
  <si>
    <t>-575083504</t>
  </si>
  <si>
    <t>034103000</t>
  </si>
  <si>
    <t>Oplocení staveniště</t>
  </si>
  <si>
    <t>293893879</t>
  </si>
  <si>
    <t>034303000</t>
  </si>
  <si>
    <t>Dopravní značení na staveništi - DIO, DIR</t>
  </si>
  <si>
    <t>842415870</t>
  </si>
  <si>
    <t>034503000</t>
  </si>
  <si>
    <t>Informační tabule na staveništi</t>
  </si>
  <si>
    <t>1997772565</t>
  </si>
  <si>
    <t>VRN4</t>
  </si>
  <si>
    <t>Inženýrská činnost</t>
  </si>
  <si>
    <t>045203000</t>
  </si>
  <si>
    <t>Kompletační činnost</t>
  </si>
  <si>
    <t>-1101617611</t>
  </si>
  <si>
    <t>045303000</t>
  </si>
  <si>
    <t>Koordinační činnost</t>
  </si>
  <si>
    <t>1281081737</t>
  </si>
  <si>
    <t>VRN9</t>
  </si>
  <si>
    <t>Ostatní náklady</t>
  </si>
  <si>
    <t>094103000</t>
  </si>
  <si>
    <t>Náklady na plánované vyklizení objektu</t>
  </si>
  <si>
    <t>1882976286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</si>
</sst>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styles" Target="styles.xml" /><Relationship Id="rId47" Type="http://schemas.openxmlformats.org/officeDocument/2006/relationships/theme" Target="theme/theme1.xml" /><Relationship Id="rId48" Type="http://schemas.openxmlformats.org/officeDocument/2006/relationships/calcChain" Target="calcChain.xml" /><Relationship Id="rId4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241129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Cheb - Onkologie a zubní klinika rev.11.02.2025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Cheb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10. 12. 2024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 Projekt Cheb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ROUND(AG95+AG123,2)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ROUND(AS95+AS123,2)</f>
        <v>0</v>
      </c>
      <c r="AT94" s="115">
        <f>ROUND(SUM(AV94:AW94),2)</f>
        <v>0</v>
      </c>
      <c r="AU94" s="116">
        <f>ROUND(AU95+AU123,5)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ROUND(AZ95+AZ123,2)</f>
        <v>0</v>
      </c>
      <c r="BA94" s="115">
        <f>ROUND(BA95+BA123,2)</f>
        <v>0</v>
      </c>
      <c r="BB94" s="115">
        <f>ROUND(BB95+BB123,2)</f>
        <v>0</v>
      </c>
      <c r="BC94" s="115">
        <f>ROUND(BC95+BC123,2)</f>
        <v>0</v>
      </c>
      <c r="BD94" s="117">
        <f>ROUND(BD95+BD123,2)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ROUND(AG96+AG99+AG119+AG121+AG122,2)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ROUND(AS96+AS99+AS119+AS121+AS122,2)</f>
        <v>0</v>
      </c>
      <c r="AT95" s="129">
        <f>ROUND(SUM(AV95:AW95),2)</f>
        <v>0</v>
      </c>
      <c r="AU95" s="130">
        <f>ROUND(AU96+AU99+AU119+AU121+AU122,5)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ROUND(AZ96+AZ99+AZ119+AZ121+AZ122,2)</f>
        <v>0</v>
      </c>
      <c r="BA95" s="129">
        <f>ROUND(BA96+BA99+BA119+BA121+BA122,2)</f>
        <v>0</v>
      </c>
      <c r="BB95" s="129">
        <f>ROUND(BB96+BB99+BB119+BB121+BB122,2)</f>
        <v>0</v>
      </c>
      <c r="BC95" s="129">
        <f>ROUND(BC96+BC99+BC119+BC121+BC122,2)</f>
        <v>0</v>
      </c>
      <c r="BD95" s="131">
        <f>ROUND(BD96+BD99+BD119+BD121+BD122,2)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4"/>
      <c r="B96" s="71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ROUND(SUM(AG97:AG98),2)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89</v>
      </c>
      <c r="AR96" s="73"/>
      <c r="AS96" s="138">
        <f>ROUND(SUM(AS97:AS98),2)</f>
        <v>0</v>
      </c>
      <c r="AT96" s="139">
        <f>ROUND(SUM(AV96:AW96),2)</f>
        <v>0</v>
      </c>
      <c r="AU96" s="140">
        <f>ROUND(SUM(AU97:AU98),5)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ROUND(SUM(AZ97:AZ98),2)</f>
        <v>0</v>
      </c>
      <c r="BA96" s="139">
        <f>ROUND(SUM(BA97:BA98),2)</f>
        <v>0</v>
      </c>
      <c r="BB96" s="139">
        <f>ROUND(SUM(BB97:BB98),2)</f>
        <v>0</v>
      </c>
      <c r="BC96" s="139">
        <f>ROUND(SUM(BC97:BC98),2)</f>
        <v>0</v>
      </c>
      <c r="BD96" s="141">
        <f>ROUND(SUM(BD97:BD98),2)</f>
        <v>0</v>
      </c>
      <c r="BE96" s="4"/>
      <c r="BS96" s="142" t="s">
        <v>76</v>
      </c>
      <c r="BT96" s="142" t="s">
        <v>86</v>
      </c>
      <c r="BU96" s="142" t="s">
        <v>78</v>
      </c>
      <c r="BV96" s="142" t="s">
        <v>79</v>
      </c>
      <c r="BW96" s="142" t="s">
        <v>90</v>
      </c>
      <c r="BX96" s="142" t="s">
        <v>85</v>
      </c>
      <c r="CL96" s="142" t="s">
        <v>1</v>
      </c>
    </row>
    <row r="97" s="4" customFormat="1" ht="16.5" customHeight="1">
      <c r="A97" s="143" t="s">
        <v>91</v>
      </c>
      <c r="B97" s="71"/>
      <c r="C97" s="133"/>
      <c r="D97" s="133"/>
      <c r="E97" s="133"/>
      <c r="F97" s="134" t="s">
        <v>92</v>
      </c>
      <c r="G97" s="134"/>
      <c r="H97" s="134"/>
      <c r="I97" s="134"/>
      <c r="J97" s="134"/>
      <c r="K97" s="133"/>
      <c r="L97" s="134" t="s">
        <v>93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'I.1.1a - Bourací práce'!J34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'I.1.1a - Bourací práce'!P144</f>
        <v>0</v>
      </c>
      <c r="AV97" s="139">
        <f>'I.1.1a - Bourací práce'!J37</f>
        <v>0</v>
      </c>
      <c r="AW97" s="139">
        <f>'I.1.1a - Bourací práce'!J38</f>
        <v>0</v>
      </c>
      <c r="AX97" s="139">
        <f>'I.1.1a - Bourací práce'!J39</f>
        <v>0</v>
      </c>
      <c r="AY97" s="139">
        <f>'I.1.1a - Bourací práce'!J40</f>
        <v>0</v>
      </c>
      <c r="AZ97" s="139">
        <f>'I.1.1a - Bourací práce'!F37</f>
        <v>0</v>
      </c>
      <c r="BA97" s="139">
        <f>'I.1.1a - Bourací práce'!F38</f>
        <v>0</v>
      </c>
      <c r="BB97" s="139">
        <f>'I.1.1a - Bourací práce'!F39</f>
        <v>0</v>
      </c>
      <c r="BC97" s="139">
        <f>'I.1.1a - Bourací práce'!F40</f>
        <v>0</v>
      </c>
      <c r="BD97" s="141">
        <f>'I.1.1a - Bourací práce'!F41</f>
        <v>0</v>
      </c>
      <c r="BE97" s="4"/>
      <c r="BT97" s="142" t="s">
        <v>94</v>
      </c>
      <c r="BV97" s="142" t="s">
        <v>79</v>
      </c>
      <c r="BW97" s="142" t="s">
        <v>95</v>
      </c>
      <c r="BX97" s="142" t="s">
        <v>90</v>
      </c>
      <c r="CL97" s="142" t="s">
        <v>1</v>
      </c>
    </row>
    <row r="98" s="4" customFormat="1" ht="16.5" customHeight="1">
      <c r="A98" s="143" t="s">
        <v>91</v>
      </c>
      <c r="B98" s="71"/>
      <c r="C98" s="133"/>
      <c r="D98" s="133"/>
      <c r="E98" s="133"/>
      <c r="F98" s="134" t="s">
        <v>96</v>
      </c>
      <c r="G98" s="134"/>
      <c r="H98" s="134"/>
      <c r="I98" s="134"/>
      <c r="J98" s="134"/>
      <c r="K98" s="133"/>
      <c r="L98" s="134" t="s">
        <v>97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'I.1.1b - Nové práce'!J34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'I.1.1b - Nové práce'!P141</f>
        <v>0</v>
      </c>
      <c r="AV98" s="139">
        <f>'I.1.1b - Nové práce'!J37</f>
        <v>0</v>
      </c>
      <c r="AW98" s="139">
        <f>'I.1.1b - Nové práce'!J38</f>
        <v>0</v>
      </c>
      <c r="AX98" s="139">
        <f>'I.1.1b - Nové práce'!J39</f>
        <v>0</v>
      </c>
      <c r="AY98" s="139">
        <f>'I.1.1b - Nové práce'!J40</f>
        <v>0</v>
      </c>
      <c r="AZ98" s="139">
        <f>'I.1.1b - Nové práce'!F37</f>
        <v>0</v>
      </c>
      <c r="BA98" s="139">
        <f>'I.1.1b - Nové práce'!F38</f>
        <v>0</v>
      </c>
      <c r="BB98" s="139">
        <f>'I.1.1b - Nové práce'!F39</f>
        <v>0</v>
      </c>
      <c r="BC98" s="139">
        <f>'I.1.1b - Nové práce'!F40</f>
        <v>0</v>
      </c>
      <c r="BD98" s="141">
        <f>'I.1.1b - Nové práce'!F41</f>
        <v>0</v>
      </c>
      <c r="BE98" s="4"/>
      <c r="BT98" s="142" t="s">
        <v>94</v>
      </c>
      <c r="BV98" s="142" t="s">
        <v>79</v>
      </c>
      <c r="BW98" s="142" t="s">
        <v>98</v>
      </c>
      <c r="BX98" s="142" t="s">
        <v>90</v>
      </c>
      <c r="CL98" s="142" t="s">
        <v>1</v>
      </c>
    </row>
    <row r="99" s="4" customFormat="1" ht="16.5" customHeight="1">
      <c r="A99" s="4"/>
      <c r="B99" s="71"/>
      <c r="C99" s="133"/>
      <c r="D99" s="133"/>
      <c r="E99" s="134" t="s">
        <v>99</v>
      </c>
      <c r="F99" s="134"/>
      <c r="G99" s="134"/>
      <c r="H99" s="134"/>
      <c r="I99" s="134"/>
      <c r="J99" s="133"/>
      <c r="K99" s="134" t="s">
        <v>100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ROUND(AG100+SUM(AG101:AG104)+AG115+AG118,2)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89</v>
      </c>
      <c r="AR99" s="73"/>
      <c r="AS99" s="138">
        <f>ROUND(AS100+SUM(AS101:AS104)+AS115+AS118,2)</f>
        <v>0</v>
      </c>
      <c r="AT99" s="139">
        <f>ROUND(SUM(AV99:AW99),2)</f>
        <v>0</v>
      </c>
      <c r="AU99" s="140">
        <f>ROUND(AU100+SUM(AU101:AU104)+AU115+AU118,5)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ROUND(AZ100+SUM(AZ101:AZ104)+AZ115+AZ118,2)</f>
        <v>0</v>
      </c>
      <c r="BA99" s="139">
        <f>ROUND(BA100+SUM(BA101:BA104)+BA115+BA118,2)</f>
        <v>0</v>
      </c>
      <c r="BB99" s="139">
        <f>ROUND(BB100+SUM(BB101:BB104)+BB115+BB118,2)</f>
        <v>0</v>
      </c>
      <c r="BC99" s="139">
        <f>ROUND(BC100+SUM(BC101:BC104)+BC115+BC118,2)</f>
        <v>0</v>
      </c>
      <c r="BD99" s="141">
        <f>ROUND(BD100+SUM(BD101:BD104)+BD115+BD118,2)</f>
        <v>0</v>
      </c>
      <c r="BE99" s="4"/>
      <c r="BS99" s="142" t="s">
        <v>76</v>
      </c>
      <c r="BT99" s="142" t="s">
        <v>86</v>
      </c>
      <c r="BU99" s="142" t="s">
        <v>78</v>
      </c>
      <c r="BV99" s="142" t="s">
        <v>79</v>
      </c>
      <c r="BW99" s="142" t="s">
        <v>101</v>
      </c>
      <c r="BX99" s="142" t="s">
        <v>85</v>
      </c>
      <c r="CL99" s="142" t="s">
        <v>1</v>
      </c>
    </row>
    <row r="100" s="4" customFormat="1" ht="16.5" customHeight="1">
      <c r="A100" s="143" t="s">
        <v>91</v>
      </c>
      <c r="B100" s="71"/>
      <c r="C100" s="133"/>
      <c r="D100" s="133"/>
      <c r="E100" s="133"/>
      <c r="F100" s="134" t="s">
        <v>102</v>
      </c>
      <c r="G100" s="134"/>
      <c r="H100" s="134"/>
      <c r="I100" s="134"/>
      <c r="J100" s="134"/>
      <c r="K100" s="133"/>
      <c r="L100" s="134" t="s">
        <v>103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'I.1.2.2 - Zdravotně techn...'!J34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'I.1.2.2 - Zdravotně techn...'!P128</f>
        <v>0</v>
      </c>
      <c r="AV100" s="139">
        <f>'I.1.2.2 - Zdravotně techn...'!J37</f>
        <v>0</v>
      </c>
      <c r="AW100" s="139">
        <f>'I.1.2.2 - Zdravotně techn...'!J38</f>
        <v>0</v>
      </c>
      <c r="AX100" s="139">
        <f>'I.1.2.2 - Zdravotně techn...'!J39</f>
        <v>0</v>
      </c>
      <c r="AY100" s="139">
        <f>'I.1.2.2 - Zdravotně techn...'!J40</f>
        <v>0</v>
      </c>
      <c r="AZ100" s="139">
        <f>'I.1.2.2 - Zdravotně techn...'!F37</f>
        <v>0</v>
      </c>
      <c r="BA100" s="139">
        <f>'I.1.2.2 - Zdravotně techn...'!F38</f>
        <v>0</v>
      </c>
      <c r="BB100" s="139">
        <f>'I.1.2.2 - Zdravotně techn...'!F39</f>
        <v>0</v>
      </c>
      <c r="BC100" s="139">
        <f>'I.1.2.2 - Zdravotně techn...'!F40</f>
        <v>0</v>
      </c>
      <c r="BD100" s="141">
        <f>'I.1.2.2 - Zdravotně techn...'!F41</f>
        <v>0</v>
      </c>
      <c r="BE100" s="4"/>
      <c r="BT100" s="142" t="s">
        <v>94</v>
      </c>
      <c r="BV100" s="142" t="s">
        <v>79</v>
      </c>
      <c r="BW100" s="142" t="s">
        <v>104</v>
      </c>
      <c r="BX100" s="142" t="s">
        <v>101</v>
      </c>
      <c r="CL100" s="142" t="s">
        <v>1</v>
      </c>
    </row>
    <row r="101" s="4" customFormat="1" ht="16.5" customHeight="1">
      <c r="A101" s="143" t="s">
        <v>91</v>
      </c>
      <c r="B101" s="71"/>
      <c r="C101" s="133"/>
      <c r="D101" s="133"/>
      <c r="E101" s="133"/>
      <c r="F101" s="134" t="s">
        <v>105</v>
      </c>
      <c r="G101" s="134"/>
      <c r="H101" s="134"/>
      <c r="I101" s="134"/>
      <c r="J101" s="134"/>
      <c r="K101" s="133"/>
      <c r="L101" s="134" t="s">
        <v>106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'I.1.2.4a - Vytápění'!J34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'I.1.2.4a - Vytápění'!P125</f>
        <v>0</v>
      </c>
      <c r="AV101" s="139">
        <f>'I.1.2.4a - Vytápění'!J37</f>
        <v>0</v>
      </c>
      <c r="AW101" s="139">
        <f>'I.1.2.4a - Vytápění'!J38</f>
        <v>0</v>
      </c>
      <c r="AX101" s="139">
        <f>'I.1.2.4a - Vytápění'!J39</f>
        <v>0</v>
      </c>
      <c r="AY101" s="139">
        <f>'I.1.2.4a - Vytápění'!J40</f>
        <v>0</v>
      </c>
      <c r="AZ101" s="139">
        <f>'I.1.2.4a - Vytápění'!F37</f>
        <v>0</v>
      </c>
      <c r="BA101" s="139">
        <f>'I.1.2.4a - Vytápění'!F38</f>
        <v>0</v>
      </c>
      <c r="BB101" s="139">
        <f>'I.1.2.4a - Vytápění'!F39</f>
        <v>0</v>
      </c>
      <c r="BC101" s="139">
        <f>'I.1.2.4a - Vytápění'!F40</f>
        <v>0</v>
      </c>
      <c r="BD101" s="141">
        <f>'I.1.2.4a - Vytápění'!F41</f>
        <v>0</v>
      </c>
      <c r="BE101" s="4"/>
      <c r="BT101" s="142" t="s">
        <v>94</v>
      </c>
      <c r="BV101" s="142" t="s">
        <v>79</v>
      </c>
      <c r="BW101" s="142" t="s">
        <v>107</v>
      </c>
      <c r="BX101" s="142" t="s">
        <v>101</v>
      </c>
      <c r="CL101" s="142" t="s">
        <v>1</v>
      </c>
    </row>
    <row r="102" s="4" customFormat="1" ht="16.5" customHeight="1">
      <c r="A102" s="143" t="s">
        <v>91</v>
      </c>
      <c r="B102" s="71"/>
      <c r="C102" s="133"/>
      <c r="D102" s="133"/>
      <c r="E102" s="133"/>
      <c r="F102" s="134" t="s">
        <v>108</v>
      </c>
      <c r="G102" s="134"/>
      <c r="H102" s="134"/>
      <c r="I102" s="134"/>
      <c r="J102" s="134"/>
      <c r="K102" s="133"/>
      <c r="L102" s="134" t="s">
        <v>109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'I.1.2.4b - Vzduchotechnika'!J34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'I.1.2.4b - Vzduchotechnika'!P137</f>
        <v>0</v>
      </c>
      <c r="AV102" s="139">
        <f>'I.1.2.4b - Vzduchotechnika'!J37</f>
        <v>0</v>
      </c>
      <c r="AW102" s="139">
        <f>'I.1.2.4b - Vzduchotechnika'!J38</f>
        <v>0</v>
      </c>
      <c r="AX102" s="139">
        <f>'I.1.2.4b - Vzduchotechnika'!J39</f>
        <v>0</v>
      </c>
      <c r="AY102" s="139">
        <f>'I.1.2.4b - Vzduchotechnika'!J40</f>
        <v>0</v>
      </c>
      <c r="AZ102" s="139">
        <f>'I.1.2.4b - Vzduchotechnika'!F37</f>
        <v>0</v>
      </c>
      <c r="BA102" s="139">
        <f>'I.1.2.4b - Vzduchotechnika'!F38</f>
        <v>0</v>
      </c>
      <c r="BB102" s="139">
        <f>'I.1.2.4b - Vzduchotechnika'!F39</f>
        <v>0</v>
      </c>
      <c r="BC102" s="139">
        <f>'I.1.2.4b - Vzduchotechnika'!F40</f>
        <v>0</v>
      </c>
      <c r="BD102" s="141">
        <f>'I.1.2.4b - Vzduchotechnika'!F41</f>
        <v>0</v>
      </c>
      <c r="BE102" s="4"/>
      <c r="BT102" s="142" t="s">
        <v>94</v>
      </c>
      <c r="BV102" s="142" t="s">
        <v>79</v>
      </c>
      <c r="BW102" s="142" t="s">
        <v>110</v>
      </c>
      <c r="BX102" s="142" t="s">
        <v>101</v>
      </c>
      <c r="CL102" s="142" t="s">
        <v>1</v>
      </c>
    </row>
    <row r="103" s="4" customFormat="1" ht="16.5" customHeight="1">
      <c r="A103" s="143" t="s">
        <v>91</v>
      </c>
      <c r="B103" s="71"/>
      <c r="C103" s="133"/>
      <c r="D103" s="133"/>
      <c r="E103" s="133"/>
      <c r="F103" s="134" t="s">
        <v>111</v>
      </c>
      <c r="G103" s="134"/>
      <c r="H103" s="134"/>
      <c r="I103" s="134"/>
      <c r="J103" s="134"/>
      <c r="K103" s="133"/>
      <c r="L103" s="134" t="s">
        <v>112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'I.1.2.5 - Silnoproud'!J34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'I.1.2.5 - Silnoproud'!P125</f>
        <v>0</v>
      </c>
      <c r="AV103" s="139">
        <f>'I.1.2.5 - Silnoproud'!J37</f>
        <v>0</v>
      </c>
      <c r="AW103" s="139">
        <f>'I.1.2.5 - Silnoproud'!J38</f>
        <v>0</v>
      </c>
      <c r="AX103" s="139">
        <f>'I.1.2.5 - Silnoproud'!J39</f>
        <v>0</v>
      </c>
      <c r="AY103" s="139">
        <f>'I.1.2.5 - Silnoproud'!J40</f>
        <v>0</v>
      </c>
      <c r="AZ103" s="139">
        <f>'I.1.2.5 - Silnoproud'!F37</f>
        <v>0</v>
      </c>
      <c r="BA103" s="139">
        <f>'I.1.2.5 - Silnoproud'!F38</f>
        <v>0</v>
      </c>
      <c r="BB103" s="139">
        <f>'I.1.2.5 - Silnoproud'!F39</f>
        <v>0</v>
      </c>
      <c r="BC103" s="139">
        <f>'I.1.2.5 - Silnoproud'!F40</f>
        <v>0</v>
      </c>
      <c r="BD103" s="141">
        <f>'I.1.2.5 - Silnoproud'!F41</f>
        <v>0</v>
      </c>
      <c r="BE103" s="4"/>
      <c r="BT103" s="142" t="s">
        <v>94</v>
      </c>
      <c r="BV103" s="142" t="s">
        <v>79</v>
      </c>
      <c r="BW103" s="142" t="s">
        <v>113</v>
      </c>
      <c r="BX103" s="142" t="s">
        <v>101</v>
      </c>
      <c r="CL103" s="142" t="s">
        <v>1</v>
      </c>
    </row>
    <row r="104" s="4" customFormat="1" ht="16.5" customHeight="1">
      <c r="A104" s="4"/>
      <c r="B104" s="71"/>
      <c r="C104" s="133"/>
      <c r="D104" s="133"/>
      <c r="E104" s="133"/>
      <c r="F104" s="134" t="s">
        <v>114</v>
      </c>
      <c r="G104" s="134"/>
      <c r="H104" s="134"/>
      <c r="I104" s="134"/>
      <c r="J104" s="134"/>
      <c r="K104" s="133"/>
      <c r="L104" s="134" t="s">
        <v>115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ROUND(SUM(AG105:AG114),2)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89</v>
      </c>
      <c r="AR104" s="73"/>
      <c r="AS104" s="138">
        <f>ROUND(SUM(AS105:AS114),2)</f>
        <v>0</v>
      </c>
      <c r="AT104" s="139">
        <f>ROUND(SUM(AV104:AW104),2)</f>
        <v>0</v>
      </c>
      <c r="AU104" s="140">
        <f>ROUND(SUM(AU105:AU114),5)</f>
        <v>0</v>
      </c>
      <c r="AV104" s="139">
        <f>ROUND(AZ104*L29,2)</f>
        <v>0</v>
      </c>
      <c r="AW104" s="139">
        <f>ROUND(BA104*L30,2)</f>
        <v>0</v>
      </c>
      <c r="AX104" s="139">
        <f>ROUND(BB104*L29,2)</f>
        <v>0</v>
      </c>
      <c r="AY104" s="139">
        <f>ROUND(BC104*L30,2)</f>
        <v>0</v>
      </c>
      <c r="AZ104" s="139">
        <f>ROUND(SUM(AZ105:AZ114),2)</f>
        <v>0</v>
      </c>
      <c r="BA104" s="139">
        <f>ROUND(SUM(BA105:BA114),2)</f>
        <v>0</v>
      </c>
      <c r="BB104" s="139">
        <f>ROUND(SUM(BB105:BB114),2)</f>
        <v>0</v>
      </c>
      <c r="BC104" s="139">
        <f>ROUND(SUM(BC105:BC114),2)</f>
        <v>0</v>
      </c>
      <c r="BD104" s="141">
        <f>ROUND(SUM(BD105:BD114),2)</f>
        <v>0</v>
      </c>
      <c r="BE104" s="4"/>
      <c r="BS104" s="142" t="s">
        <v>76</v>
      </c>
      <c r="BT104" s="142" t="s">
        <v>94</v>
      </c>
      <c r="BU104" s="142" t="s">
        <v>78</v>
      </c>
      <c r="BV104" s="142" t="s">
        <v>79</v>
      </c>
      <c r="BW104" s="142" t="s">
        <v>116</v>
      </c>
      <c r="BX104" s="142" t="s">
        <v>101</v>
      </c>
      <c r="CL104" s="142" t="s">
        <v>1</v>
      </c>
    </row>
    <row r="105" s="4" customFormat="1" ht="16.5" customHeight="1">
      <c r="A105" s="143" t="s">
        <v>91</v>
      </c>
      <c r="B105" s="71"/>
      <c r="C105" s="133"/>
      <c r="D105" s="133"/>
      <c r="E105" s="133"/>
      <c r="F105" s="133"/>
      <c r="G105" s="134" t="s">
        <v>117</v>
      </c>
      <c r="H105" s="134"/>
      <c r="I105" s="134"/>
      <c r="J105" s="134"/>
      <c r="K105" s="134"/>
      <c r="L105" s="133"/>
      <c r="M105" s="134" t="s">
        <v>118</v>
      </c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'I.1.2.6.1 - Strukturovaná...'!J34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'I.1.2.6.1 - Strukturovaná...'!P125</f>
        <v>0</v>
      </c>
      <c r="AV105" s="139">
        <f>'I.1.2.6.1 - Strukturovaná...'!J37</f>
        <v>0</v>
      </c>
      <c r="AW105" s="139">
        <f>'I.1.2.6.1 - Strukturovaná...'!J38</f>
        <v>0</v>
      </c>
      <c r="AX105" s="139">
        <f>'I.1.2.6.1 - Strukturovaná...'!J39</f>
        <v>0</v>
      </c>
      <c r="AY105" s="139">
        <f>'I.1.2.6.1 - Strukturovaná...'!J40</f>
        <v>0</v>
      </c>
      <c r="AZ105" s="139">
        <f>'I.1.2.6.1 - Strukturovaná...'!F37</f>
        <v>0</v>
      </c>
      <c r="BA105" s="139">
        <f>'I.1.2.6.1 - Strukturovaná...'!F38</f>
        <v>0</v>
      </c>
      <c r="BB105" s="139">
        <f>'I.1.2.6.1 - Strukturovaná...'!F39</f>
        <v>0</v>
      </c>
      <c r="BC105" s="139">
        <f>'I.1.2.6.1 - Strukturovaná...'!F40</f>
        <v>0</v>
      </c>
      <c r="BD105" s="141">
        <f>'I.1.2.6.1 - Strukturovaná...'!F41</f>
        <v>0</v>
      </c>
      <c r="BE105" s="4"/>
      <c r="BT105" s="142" t="s">
        <v>119</v>
      </c>
      <c r="BV105" s="142" t="s">
        <v>79</v>
      </c>
      <c r="BW105" s="142" t="s">
        <v>120</v>
      </c>
      <c r="BX105" s="142" t="s">
        <v>116</v>
      </c>
      <c r="CL105" s="142" t="s">
        <v>1</v>
      </c>
    </row>
    <row r="106" s="4" customFormat="1" ht="16.5" customHeight="1">
      <c r="A106" s="143" t="s">
        <v>91</v>
      </c>
      <c r="B106" s="71"/>
      <c r="C106" s="133"/>
      <c r="D106" s="133"/>
      <c r="E106" s="133"/>
      <c r="F106" s="133"/>
      <c r="G106" s="134" t="s">
        <v>121</v>
      </c>
      <c r="H106" s="134"/>
      <c r="I106" s="134"/>
      <c r="J106" s="134"/>
      <c r="K106" s="134"/>
      <c r="L106" s="133"/>
      <c r="M106" s="134" t="s">
        <v>122</v>
      </c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'I.1.2.6.2 - Kamerové systémy'!J34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'I.1.2.6.2 - Kamerové systémy'!P125</f>
        <v>0</v>
      </c>
      <c r="AV106" s="139">
        <f>'I.1.2.6.2 - Kamerové systémy'!J37</f>
        <v>0</v>
      </c>
      <c r="AW106" s="139">
        <f>'I.1.2.6.2 - Kamerové systémy'!J38</f>
        <v>0</v>
      </c>
      <c r="AX106" s="139">
        <f>'I.1.2.6.2 - Kamerové systémy'!J39</f>
        <v>0</v>
      </c>
      <c r="AY106" s="139">
        <f>'I.1.2.6.2 - Kamerové systémy'!J40</f>
        <v>0</v>
      </c>
      <c r="AZ106" s="139">
        <f>'I.1.2.6.2 - Kamerové systémy'!F37</f>
        <v>0</v>
      </c>
      <c r="BA106" s="139">
        <f>'I.1.2.6.2 - Kamerové systémy'!F38</f>
        <v>0</v>
      </c>
      <c r="BB106" s="139">
        <f>'I.1.2.6.2 - Kamerové systémy'!F39</f>
        <v>0</v>
      </c>
      <c r="BC106" s="139">
        <f>'I.1.2.6.2 - Kamerové systémy'!F40</f>
        <v>0</v>
      </c>
      <c r="BD106" s="141">
        <f>'I.1.2.6.2 - Kamerové systémy'!F41</f>
        <v>0</v>
      </c>
      <c r="BE106" s="4"/>
      <c r="BT106" s="142" t="s">
        <v>119</v>
      </c>
      <c r="BV106" s="142" t="s">
        <v>79</v>
      </c>
      <c r="BW106" s="142" t="s">
        <v>123</v>
      </c>
      <c r="BX106" s="142" t="s">
        <v>116</v>
      </c>
      <c r="CL106" s="142" t="s">
        <v>1</v>
      </c>
    </row>
    <row r="107" s="4" customFormat="1" ht="16.5" customHeight="1">
      <c r="A107" s="143" t="s">
        <v>91</v>
      </c>
      <c r="B107" s="71"/>
      <c r="C107" s="133"/>
      <c r="D107" s="133"/>
      <c r="E107" s="133"/>
      <c r="F107" s="133"/>
      <c r="G107" s="134" t="s">
        <v>124</v>
      </c>
      <c r="H107" s="134"/>
      <c r="I107" s="134"/>
      <c r="J107" s="134"/>
      <c r="K107" s="134"/>
      <c r="L107" s="133"/>
      <c r="M107" s="134" t="s">
        <v>125</v>
      </c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'I.1.2.6.3 - IP Domácí tel...'!J34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'I.1.2.6.3 - IP Domácí tel...'!P125</f>
        <v>0</v>
      </c>
      <c r="AV107" s="139">
        <f>'I.1.2.6.3 - IP Domácí tel...'!J37</f>
        <v>0</v>
      </c>
      <c r="AW107" s="139">
        <f>'I.1.2.6.3 - IP Domácí tel...'!J38</f>
        <v>0</v>
      </c>
      <c r="AX107" s="139">
        <f>'I.1.2.6.3 - IP Domácí tel...'!J39</f>
        <v>0</v>
      </c>
      <c r="AY107" s="139">
        <f>'I.1.2.6.3 - IP Domácí tel...'!J40</f>
        <v>0</v>
      </c>
      <c r="AZ107" s="139">
        <f>'I.1.2.6.3 - IP Domácí tel...'!F37</f>
        <v>0</v>
      </c>
      <c r="BA107" s="139">
        <f>'I.1.2.6.3 - IP Domácí tel...'!F38</f>
        <v>0</v>
      </c>
      <c r="BB107" s="139">
        <f>'I.1.2.6.3 - IP Domácí tel...'!F39</f>
        <v>0</v>
      </c>
      <c r="BC107" s="139">
        <f>'I.1.2.6.3 - IP Domácí tel...'!F40</f>
        <v>0</v>
      </c>
      <c r="BD107" s="141">
        <f>'I.1.2.6.3 - IP Domácí tel...'!F41</f>
        <v>0</v>
      </c>
      <c r="BE107" s="4"/>
      <c r="BT107" s="142" t="s">
        <v>119</v>
      </c>
      <c r="BV107" s="142" t="s">
        <v>79</v>
      </c>
      <c r="BW107" s="142" t="s">
        <v>126</v>
      </c>
      <c r="BX107" s="142" t="s">
        <v>116</v>
      </c>
      <c r="CL107" s="142" t="s">
        <v>1</v>
      </c>
    </row>
    <row r="108" s="4" customFormat="1" ht="16.5" customHeight="1">
      <c r="A108" s="143" t="s">
        <v>91</v>
      </c>
      <c r="B108" s="71"/>
      <c r="C108" s="133"/>
      <c r="D108" s="133"/>
      <c r="E108" s="133"/>
      <c r="F108" s="133"/>
      <c r="G108" s="134" t="s">
        <v>127</v>
      </c>
      <c r="H108" s="134"/>
      <c r="I108" s="134"/>
      <c r="J108" s="134"/>
      <c r="K108" s="134"/>
      <c r="L108" s="133"/>
      <c r="M108" s="134" t="s">
        <v>128</v>
      </c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'I.1.2.6.4 - Aktivní prvky'!J34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'I.1.2.6.4 - Aktivní prvky'!P125</f>
        <v>0</v>
      </c>
      <c r="AV108" s="139">
        <f>'I.1.2.6.4 - Aktivní prvky'!J37</f>
        <v>0</v>
      </c>
      <c r="AW108" s="139">
        <f>'I.1.2.6.4 - Aktivní prvky'!J38</f>
        <v>0</v>
      </c>
      <c r="AX108" s="139">
        <f>'I.1.2.6.4 - Aktivní prvky'!J39</f>
        <v>0</v>
      </c>
      <c r="AY108" s="139">
        <f>'I.1.2.6.4 - Aktivní prvky'!J40</f>
        <v>0</v>
      </c>
      <c r="AZ108" s="139">
        <f>'I.1.2.6.4 - Aktivní prvky'!F37</f>
        <v>0</v>
      </c>
      <c r="BA108" s="139">
        <f>'I.1.2.6.4 - Aktivní prvky'!F38</f>
        <v>0</v>
      </c>
      <c r="BB108" s="139">
        <f>'I.1.2.6.4 - Aktivní prvky'!F39</f>
        <v>0</v>
      </c>
      <c r="BC108" s="139">
        <f>'I.1.2.6.4 - Aktivní prvky'!F40</f>
        <v>0</v>
      </c>
      <c r="BD108" s="141">
        <f>'I.1.2.6.4 - Aktivní prvky'!F41</f>
        <v>0</v>
      </c>
      <c r="BE108" s="4"/>
      <c r="BT108" s="142" t="s">
        <v>119</v>
      </c>
      <c r="BV108" s="142" t="s">
        <v>79</v>
      </c>
      <c r="BW108" s="142" t="s">
        <v>129</v>
      </c>
      <c r="BX108" s="142" t="s">
        <v>116</v>
      </c>
      <c r="CL108" s="142" t="s">
        <v>1</v>
      </c>
    </row>
    <row r="109" s="4" customFormat="1" ht="16.5" customHeight="1">
      <c r="A109" s="143" t="s">
        <v>91</v>
      </c>
      <c r="B109" s="71"/>
      <c r="C109" s="133"/>
      <c r="D109" s="133"/>
      <c r="E109" s="133"/>
      <c r="F109" s="133"/>
      <c r="G109" s="134" t="s">
        <v>130</v>
      </c>
      <c r="H109" s="134"/>
      <c r="I109" s="134"/>
      <c r="J109" s="134"/>
      <c r="K109" s="134"/>
      <c r="L109" s="133"/>
      <c r="M109" s="134" t="s">
        <v>131</v>
      </c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'I.1.2.6.5 - Access point ...'!J34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'I.1.2.6.5 - Access point ...'!P125</f>
        <v>0</v>
      </c>
      <c r="AV109" s="139">
        <f>'I.1.2.6.5 - Access point ...'!J37</f>
        <v>0</v>
      </c>
      <c r="AW109" s="139">
        <f>'I.1.2.6.5 - Access point ...'!J38</f>
        <v>0</v>
      </c>
      <c r="AX109" s="139">
        <f>'I.1.2.6.5 - Access point ...'!J39</f>
        <v>0</v>
      </c>
      <c r="AY109" s="139">
        <f>'I.1.2.6.5 - Access point ...'!J40</f>
        <v>0</v>
      </c>
      <c r="AZ109" s="139">
        <f>'I.1.2.6.5 - Access point ...'!F37</f>
        <v>0</v>
      </c>
      <c r="BA109" s="139">
        <f>'I.1.2.6.5 - Access point ...'!F38</f>
        <v>0</v>
      </c>
      <c r="BB109" s="139">
        <f>'I.1.2.6.5 - Access point ...'!F39</f>
        <v>0</v>
      </c>
      <c r="BC109" s="139">
        <f>'I.1.2.6.5 - Access point ...'!F40</f>
        <v>0</v>
      </c>
      <c r="BD109" s="141">
        <f>'I.1.2.6.5 - Access point ...'!F41</f>
        <v>0</v>
      </c>
      <c r="BE109" s="4"/>
      <c r="BT109" s="142" t="s">
        <v>119</v>
      </c>
      <c r="BV109" s="142" t="s">
        <v>79</v>
      </c>
      <c r="BW109" s="142" t="s">
        <v>132</v>
      </c>
      <c r="BX109" s="142" t="s">
        <v>116</v>
      </c>
      <c r="CL109" s="142" t="s">
        <v>1</v>
      </c>
    </row>
    <row r="110" s="4" customFormat="1" ht="16.5" customHeight="1">
      <c r="A110" s="143" t="s">
        <v>91</v>
      </c>
      <c r="B110" s="71"/>
      <c r="C110" s="133"/>
      <c r="D110" s="133"/>
      <c r="E110" s="133"/>
      <c r="F110" s="133"/>
      <c r="G110" s="134" t="s">
        <v>133</v>
      </c>
      <c r="H110" s="134"/>
      <c r="I110" s="134"/>
      <c r="J110" s="134"/>
      <c r="K110" s="134"/>
      <c r="L110" s="133"/>
      <c r="M110" s="134" t="s">
        <v>134</v>
      </c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'I.1.2.6.6 - IP Jednotný čas'!J34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'I.1.2.6.6 - IP Jednotný čas'!P125</f>
        <v>0</v>
      </c>
      <c r="AV110" s="139">
        <f>'I.1.2.6.6 - IP Jednotný čas'!J37</f>
        <v>0</v>
      </c>
      <c r="AW110" s="139">
        <f>'I.1.2.6.6 - IP Jednotný čas'!J38</f>
        <v>0</v>
      </c>
      <c r="AX110" s="139">
        <f>'I.1.2.6.6 - IP Jednotný čas'!J39</f>
        <v>0</v>
      </c>
      <c r="AY110" s="139">
        <f>'I.1.2.6.6 - IP Jednotný čas'!J40</f>
        <v>0</v>
      </c>
      <c r="AZ110" s="139">
        <f>'I.1.2.6.6 - IP Jednotný čas'!F37</f>
        <v>0</v>
      </c>
      <c r="BA110" s="139">
        <f>'I.1.2.6.6 - IP Jednotný čas'!F38</f>
        <v>0</v>
      </c>
      <c r="BB110" s="139">
        <f>'I.1.2.6.6 - IP Jednotný čas'!F39</f>
        <v>0</v>
      </c>
      <c r="BC110" s="139">
        <f>'I.1.2.6.6 - IP Jednotný čas'!F40</f>
        <v>0</v>
      </c>
      <c r="BD110" s="141">
        <f>'I.1.2.6.6 - IP Jednotný čas'!F41</f>
        <v>0</v>
      </c>
      <c r="BE110" s="4"/>
      <c r="BT110" s="142" t="s">
        <v>119</v>
      </c>
      <c r="BV110" s="142" t="s">
        <v>79</v>
      </c>
      <c r="BW110" s="142" t="s">
        <v>135</v>
      </c>
      <c r="BX110" s="142" t="s">
        <v>116</v>
      </c>
      <c r="CL110" s="142" t="s">
        <v>1</v>
      </c>
    </row>
    <row r="111" s="4" customFormat="1" ht="16.5" customHeight="1">
      <c r="A111" s="143" t="s">
        <v>91</v>
      </c>
      <c r="B111" s="71"/>
      <c r="C111" s="133"/>
      <c r="D111" s="133"/>
      <c r="E111" s="133"/>
      <c r="F111" s="133"/>
      <c r="G111" s="134" t="s">
        <v>136</v>
      </c>
      <c r="H111" s="134"/>
      <c r="I111" s="134"/>
      <c r="J111" s="134"/>
      <c r="K111" s="134"/>
      <c r="L111" s="133"/>
      <c r="M111" s="134" t="s">
        <v>137</v>
      </c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'I.1.2.6.7 - Společná tele...'!J34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89</v>
      </c>
      <c r="AR111" s="73"/>
      <c r="AS111" s="138">
        <v>0</v>
      </c>
      <c r="AT111" s="139">
        <f>ROUND(SUM(AV111:AW111),2)</f>
        <v>0</v>
      </c>
      <c r="AU111" s="140">
        <f>'I.1.2.6.7 - Společná tele...'!P125</f>
        <v>0</v>
      </c>
      <c r="AV111" s="139">
        <f>'I.1.2.6.7 - Společná tele...'!J37</f>
        <v>0</v>
      </c>
      <c r="AW111" s="139">
        <f>'I.1.2.6.7 - Společná tele...'!J38</f>
        <v>0</v>
      </c>
      <c r="AX111" s="139">
        <f>'I.1.2.6.7 - Společná tele...'!J39</f>
        <v>0</v>
      </c>
      <c r="AY111" s="139">
        <f>'I.1.2.6.7 - Společná tele...'!J40</f>
        <v>0</v>
      </c>
      <c r="AZ111" s="139">
        <f>'I.1.2.6.7 - Společná tele...'!F37</f>
        <v>0</v>
      </c>
      <c r="BA111" s="139">
        <f>'I.1.2.6.7 - Společná tele...'!F38</f>
        <v>0</v>
      </c>
      <c r="BB111" s="139">
        <f>'I.1.2.6.7 - Společná tele...'!F39</f>
        <v>0</v>
      </c>
      <c r="BC111" s="139">
        <f>'I.1.2.6.7 - Společná tele...'!F40</f>
        <v>0</v>
      </c>
      <c r="BD111" s="141">
        <f>'I.1.2.6.7 - Společná tele...'!F41</f>
        <v>0</v>
      </c>
      <c r="BE111" s="4"/>
      <c r="BT111" s="142" t="s">
        <v>119</v>
      </c>
      <c r="BV111" s="142" t="s">
        <v>79</v>
      </c>
      <c r="BW111" s="142" t="s">
        <v>138</v>
      </c>
      <c r="BX111" s="142" t="s">
        <v>116</v>
      </c>
      <c r="CL111" s="142" t="s">
        <v>1</v>
      </c>
    </row>
    <row r="112" s="4" customFormat="1" ht="16.5" customHeight="1">
      <c r="A112" s="143" t="s">
        <v>91</v>
      </c>
      <c r="B112" s="71"/>
      <c r="C112" s="133"/>
      <c r="D112" s="133"/>
      <c r="E112" s="133"/>
      <c r="F112" s="133"/>
      <c r="G112" s="134" t="s">
        <v>139</v>
      </c>
      <c r="H112" s="134"/>
      <c r="I112" s="134"/>
      <c r="J112" s="134"/>
      <c r="K112" s="134"/>
      <c r="L112" s="133"/>
      <c r="M112" s="134" t="s">
        <v>140</v>
      </c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'I.1.2.6.8 - Dorozumívací 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'I.1.2.6.8 - Dorozumívací ...'!P125</f>
        <v>0</v>
      </c>
      <c r="AV112" s="139">
        <f>'I.1.2.6.8 - Dorozumívací ...'!J37</f>
        <v>0</v>
      </c>
      <c r="AW112" s="139">
        <f>'I.1.2.6.8 - Dorozumívací ...'!J38</f>
        <v>0</v>
      </c>
      <c r="AX112" s="139">
        <f>'I.1.2.6.8 - Dorozumívací ...'!J39</f>
        <v>0</v>
      </c>
      <c r="AY112" s="139">
        <f>'I.1.2.6.8 - Dorozumívací ...'!J40</f>
        <v>0</v>
      </c>
      <c r="AZ112" s="139">
        <f>'I.1.2.6.8 - Dorozumívací ...'!F37</f>
        <v>0</v>
      </c>
      <c r="BA112" s="139">
        <f>'I.1.2.6.8 - Dorozumívací ...'!F38</f>
        <v>0</v>
      </c>
      <c r="BB112" s="139">
        <f>'I.1.2.6.8 - Dorozumívací ...'!F39</f>
        <v>0</v>
      </c>
      <c r="BC112" s="139">
        <f>'I.1.2.6.8 - Dorozumívací ...'!F40</f>
        <v>0</v>
      </c>
      <c r="BD112" s="141">
        <f>'I.1.2.6.8 - Dorozumívací ...'!F41</f>
        <v>0</v>
      </c>
      <c r="BE112" s="4"/>
      <c r="BT112" s="142" t="s">
        <v>119</v>
      </c>
      <c r="BV112" s="142" t="s">
        <v>79</v>
      </c>
      <c r="BW112" s="142" t="s">
        <v>141</v>
      </c>
      <c r="BX112" s="142" t="s">
        <v>116</v>
      </c>
      <c r="CL112" s="142" t="s">
        <v>1</v>
      </c>
    </row>
    <row r="113" s="4" customFormat="1" ht="16.5" customHeight="1">
      <c r="A113" s="143" t="s">
        <v>91</v>
      </c>
      <c r="B113" s="71"/>
      <c r="C113" s="133"/>
      <c r="D113" s="133"/>
      <c r="E113" s="133"/>
      <c r="F113" s="133"/>
      <c r="G113" s="134" t="s">
        <v>142</v>
      </c>
      <c r="H113" s="134"/>
      <c r="I113" s="134"/>
      <c r="J113" s="134"/>
      <c r="K113" s="134"/>
      <c r="L113" s="133"/>
      <c r="M113" s="134" t="s">
        <v>143</v>
      </c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'I.1.2.6.12 - Elektronická...'!J34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'I.1.2.6.12 - Elektronická...'!P125</f>
        <v>0</v>
      </c>
      <c r="AV113" s="139">
        <f>'I.1.2.6.12 - Elektronická...'!J37</f>
        <v>0</v>
      </c>
      <c r="AW113" s="139">
        <f>'I.1.2.6.12 - Elektronická...'!J38</f>
        <v>0</v>
      </c>
      <c r="AX113" s="139">
        <f>'I.1.2.6.12 - Elektronická...'!J39</f>
        <v>0</v>
      </c>
      <c r="AY113" s="139">
        <f>'I.1.2.6.12 - Elektronická...'!J40</f>
        <v>0</v>
      </c>
      <c r="AZ113" s="139">
        <f>'I.1.2.6.12 - Elektronická...'!F37</f>
        <v>0</v>
      </c>
      <c r="BA113" s="139">
        <f>'I.1.2.6.12 - Elektronická...'!F38</f>
        <v>0</v>
      </c>
      <c r="BB113" s="139">
        <f>'I.1.2.6.12 - Elektronická...'!F39</f>
        <v>0</v>
      </c>
      <c r="BC113" s="139">
        <f>'I.1.2.6.12 - Elektronická...'!F40</f>
        <v>0</v>
      </c>
      <c r="BD113" s="141">
        <f>'I.1.2.6.12 - Elektronická...'!F41</f>
        <v>0</v>
      </c>
      <c r="BE113" s="4"/>
      <c r="BT113" s="142" t="s">
        <v>119</v>
      </c>
      <c r="BV113" s="142" t="s">
        <v>79</v>
      </c>
      <c r="BW113" s="142" t="s">
        <v>144</v>
      </c>
      <c r="BX113" s="142" t="s">
        <v>116</v>
      </c>
      <c r="CL113" s="142" t="s">
        <v>1</v>
      </c>
    </row>
    <row r="114" s="4" customFormat="1" ht="16.5" customHeight="1">
      <c r="A114" s="143" t="s">
        <v>91</v>
      </c>
      <c r="B114" s="71"/>
      <c r="C114" s="133"/>
      <c r="D114" s="133"/>
      <c r="E114" s="133"/>
      <c r="F114" s="133"/>
      <c r="G114" s="134" t="s">
        <v>145</v>
      </c>
      <c r="H114" s="134"/>
      <c r="I114" s="134"/>
      <c r="J114" s="134"/>
      <c r="K114" s="134"/>
      <c r="L114" s="133"/>
      <c r="M114" s="134" t="s">
        <v>146</v>
      </c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'I.1.2.6.14 - Grafická nad...'!J34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'I.1.2.6.14 - Grafická nad...'!P125</f>
        <v>0</v>
      </c>
      <c r="AV114" s="139">
        <f>'I.1.2.6.14 - Grafická nad...'!J37</f>
        <v>0</v>
      </c>
      <c r="AW114" s="139">
        <f>'I.1.2.6.14 - Grafická nad...'!J38</f>
        <v>0</v>
      </c>
      <c r="AX114" s="139">
        <f>'I.1.2.6.14 - Grafická nad...'!J39</f>
        <v>0</v>
      </c>
      <c r="AY114" s="139">
        <f>'I.1.2.6.14 - Grafická nad...'!J40</f>
        <v>0</v>
      </c>
      <c r="AZ114" s="139">
        <f>'I.1.2.6.14 - Grafická nad...'!F37</f>
        <v>0</v>
      </c>
      <c r="BA114" s="139">
        <f>'I.1.2.6.14 - Grafická nad...'!F38</f>
        <v>0</v>
      </c>
      <c r="BB114" s="139">
        <f>'I.1.2.6.14 - Grafická nad...'!F39</f>
        <v>0</v>
      </c>
      <c r="BC114" s="139">
        <f>'I.1.2.6.14 - Grafická nad...'!F40</f>
        <v>0</v>
      </c>
      <c r="BD114" s="141">
        <f>'I.1.2.6.14 - Grafická nad...'!F41</f>
        <v>0</v>
      </c>
      <c r="BE114" s="4"/>
      <c r="BT114" s="142" t="s">
        <v>119</v>
      </c>
      <c r="BV114" s="142" t="s">
        <v>79</v>
      </c>
      <c r="BW114" s="142" t="s">
        <v>147</v>
      </c>
      <c r="BX114" s="142" t="s">
        <v>116</v>
      </c>
      <c r="CL114" s="142" t="s">
        <v>1</v>
      </c>
    </row>
    <row r="115" s="4" customFormat="1" ht="16.5" customHeight="1">
      <c r="A115" s="4"/>
      <c r="B115" s="71"/>
      <c r="C115" s="133"/>
      <c r="D115" s="133"/>
      <c r="E115" s="133"/>
      <c r="F115" s="134" t="s">
        <v>148</v>
      </c>
      <c r="G115" s="134"/>
      <c r="H115" s="134"/>
      <c r="I115" s="134"/>
      <c r="J115" s="134"/>
      <c r="K115" s="133"/>
      <c r="L115" s="134" t="s">
        <v>149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ROUND(SUM(AG116:AG117),2)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89</v>
      </c>
      <c r="AR115" s="73"/>
      <c r="AS115" s="138">
        <f>ROUND(SUM(AS116:AS117),2)</f>
        <v>0</v>
      </c>
      <c r="AT115" s="139">
        <f>ROUND(SUM(AV115:AW115),2)</f>
        <v>0</v>
      </c>
      <c r="AU115" s="140">
        <f>ROUND(SUM(AU116:AU117),5)</f>
        <v>0</v>
      </c>
      <c r="AV115" s="139">
        <f>ROUND(AZ115*L29,2)</f>
        <v>0</v>
      </c>
      <c r="AW115" s="139">
        <f>ROUND(BA115*L30,2)</f>
        <v>0</v>
      </c>
      <c r="AX115" s="139">
        <f>ROUND(BB115*L29,2)</f>
        <v>0</v>
      </c>
      <c r="AY115" s="139">
        <f>ROUND(BC115*L30,2)</f>
        <v>0</v>
      </c>
      <c r="AZ115" s="139">
        <f>ROUND(SUM(AZ116:AZ117),2)</f>
        <v>0</v>
      </c>
      <c r="BA115" s="139">
        <f>ROUND(SUM(BA116:BA117),2)</f>
        <v>0</v>
      </c>
      <c r="BB115" s="139">
        <f>ROUND(SUM(BB116:BB117),2)</f>
        <v>0</v>
      </c>
      <c r="BC115" s="139">
        <f>ROUND(SUM(BC116:BC117),2)</f>
        <v>0</v>
      </c>
      <c r="BD115" s="141">
        <f>ROUND(SUM(BD116:BD117),2)</f>
        <v>0</v>
      </c>
      <c r="BE115" s="4"/>
      <c r="BS115" s="142" t="s">
        <v>76</v>
      </c>
      <c r="BT115" s="142" t="s">
        <v>94</v>
      </c>
      <c r="BU115" s="142" t="s">
        <v>78</v>
      </c>
      <c r="BV115" s="142" t="s">
        <v>79</v>
      </c>
      <c r="BW115" s="142" t="s">
        <v>150</v>
      </c>
      <c r="BX115" s="142" t="s">
        <v>101</v>
      </c>
      <c r="CL115" s="142" t="s">
        <v>1</v>
      </c>
    </row>
    <row r="116" s="4" customFormat="1" ht="16.5" customHeight="1">
      <c r="A116" s="143" t="s">
        <v>91</v>
      </c>
      <c r="B116" s="71"/>
      <c r="C116" s="133"/>
      <c r="D116" s="133"/>
      <c r="E116" s="133"/>
      <c r="F116" s="133"/>
      <c r="G116" s="134" t="s">
        <v>151</v>
      </c>
      <c r="H116" s="134"/>
      <c r="I116" s="134"/>
      <c r="J116" s="134"/>
      <c r="K116" s="134"/>
      <c r="L116" s="133"/>
      <c r="M116" s="134" t="s">
        <v>152</v>
      </c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'I.1.2.7.9 - Elektrická po...'!J34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'I.1.2.7.9 - Elektrická po...'!P125</f>
        <v>0</v>
      </c>
      <c r="AV116" s="139">
        <f>'I.1.2.7.9 - Elektrická po...'!J37</f>
        <v>0</v>
      </c>
      <c r="AW116" s="139">
        <f>'I.1.2.7.9 - Elektrická po...'!J38</f>
        <v>0</v>
      </c>
      <c r="AX116" s="139">
        <f>'I.1.2.7.9 - Elektrická po...'!J39</f>
        <v>0</v>
      </c>
      <c r="AY116" s="139">
        <f>'I.1.2.7.9 - Elektrická po...'!J40</f>
        <v>0</v>
      </c>
      <c r="AZ116" s="139">
        <f>'I.1.2.7.9 - Elektrická po...'!F37</f>
        <v>0</v>
      </c>
      <c r="BA116" s="139">
        <f>'I.1.2.7.9 - Elektrická po...'!F38</f>
        <v>0</v>
      </c>
      <c r="BB116" s="139">
        <f>'I.1.2.7.9 - Elektrická po...'!F39</f>
        <v>0</v>
      </c>
      <c r="BC116" s="139">
        <f>'I.1.2.7.9 - Elektrická po...'!F40</f>
        <v>0</v>
      </c>
      <c r="BD116" s="141">
        <f>'I.1.2.7.9 - Elektrická po...'!F41</f>
        <v>0</v>
      </c>
      <c r="BE116" s="4"/>
      <c r="BT116" s="142" t="s">
        <v>119</v>
      </c>
      <c r="BV116" s="142" t="s">
        <v>79</v>
      </c>
      <c r="BW116" s="142" t="s">
        <v>153</v>
      </c>
      <c r="BX116" s="142" t="s">
        <v>150</v>
      </c>
      <c r="CL116" s="142" t="s">
        <v>1</v>
      </c>
    </row>
    <row r="117" s="4" customFormat="1" ht="16.5" customHeight="1">
      <c r="A117" s="143" t="s">
        <v>91</v>
      </c>
      <c r="B117" s="71"/>
      <c r="C117" s="133"/>
      <c r="D117" s="133"/>
      <c r="E117" s="133"/>
      <c r="F117" s="133"/>
      <c r="G117" s="134" t="s">
        <v>154</v>
      </c>
      <c r="H117" s="134"/>
      <c r="I117" s="134"/>
      <c r="J117" s="134"/>
      <c r="K117" s="134"/>
      <c r="L117" s="133"/>
      <c r="M117" s="134" t="s">
        <v>155</v>
      </c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'I.1.2.7.10 - Evakuační ro...'!J34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89</v>
      </c>
      <c r="AR117" s="73"/>
      <c r="AS117" s="138">
        <v>0</v>
      </c>
      <c r="AT117" s="139">
        <f>ROUND(SUM(AV117:AW117),2)</f>
        <v>0</v>
      </c>
      <c r="AU117" s="140">
        <f>'I.1.2.7.10 - Evakuační ro...'!P125</f>
        <v>0</v>
      </c>
      <c r="AV117" s="139">
        <f>'I.1.2.7.10 - Evakuační ro...'!J37</f>
        <v>0</v>
      </c>
      <c r="AW117" s="139">
        <f>'I.1.2.7.10 - Evakuační ro...'!J38</f>
        <v>0</v>
      </c>
      <c r="AX117" s="139">
        <f>'I.1.2.7.10 - Evakuační ro...'!J39</f>
        <v>0</v>
      </c>
      <c r="AY117" s="139">
        <f>'I.1.2.7.10 - Evakuační ro...'!J40</f>
        <v>0</v>
      </c>
      <c r="AZ117" s="139">
        <f>'I.1.2.7.10 - Evakuační ro...'!F37</f>
        <v>0</v>
      </c>
      <c r="BA117" s="139">
        <f>'I.1.2.7.10 - Evakuační ro...'!F38</f>
        <v>0</v>
      </c>
      <c r="BB117" s="139">
        <f>'I.1.2.7.10 - Evakuační ro...'!F39</f>
        <v>0</v>
      </c>
      <c r="BC117" s="139">
        <f>'I.1.2.7.10 - Evakuační ro...'!F40</f>
        <v>0</v>
      </c>
      <c r="BD117" s="141">
        <f>'I.1.2.7.10 - Evakuační ro...'!F41</f>
        <v>0</v>
      </c>
      <c r="BE117" s="4"/>
      <c r="BT117" s="142" t="s">
        <v>119</v>
      </c>
      <c r="BV117" s="142" t="s">
        <v>79</v>
      </c>
      <c r="BW117" s="142" t="s">
        <v>156</v>
      </c>
      <c r="BX117" s="142" t="s">
        <v>150</v>
      </c>
      <c r="CL117" s="142" t="s">
        <v>1</v>
      </c>
    </row>
    <row r="118" s="4" customFormat="1" ht="16.5" customHeight="1">
      <c r="A118" s="143" t="s">
        <v>91</v>
      </c>
      <c r="B118" s="71"/>
      <c r="C118" s="133"/>
      <c r="D118" s="133"/>
      <c r="E118" s="133"/>
      <c r="F118" s="134" t="s">
        <v>157</v>
      </c>
      <c r="G118" s="134"/>
      <c r="H118" s="134"/>
      <c r="I118" s="134"/>
      <c r="J118" s="134"/>
      <c r="K118" s="133"/>
      <c r="L118" s="134" t="s">
        <v>158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'I.1.2.8 - Měření a regulace'!J34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89</v>
      </c>
      <c r="AR118" s="73"/>
      <c r="AS118" s="138">
        <v>0</v>
      </c>
      <c r="AT118" s="139">
        <f>ROUND(SUM(AV118:AW118),2)</f>
        <v>0</v>
      </c>
      <c r="AU118" s="140">
        <f>'I.1.2.8 - Měření a regulace'!P130</f>
        <v>0</v>
      </c>
      <c r="AV118" s="139">
        <f>'I.1.2.8 - Měření a regulace'!J37</f>
        <v>0</v>
      </c>
      <c r="AW118" s="139">
        <f>'I.1.2.8 - Měření a regulace'!J38</f>
        <v>0</v>
      </c>
      <c r="AX118" s="139">
        <f>'I.1.2.8 - Měření a regulace'!J39</f>
        <v>0</v>
      </c>
      <c r="AY118" s="139">
        <f>'I.1.2.8 - Měření a regulace'!J40</f>
        <v>0</v>
      </c>
      <c r="AZ118" s="139">
        <f>'I.1.2.8 - Měření a regulace'!F37</f>
        <v>0</v>
      </c>
      <c r="BA118" s="139">
        <f>'I.1.2.8 - Měření a regulace'!F38</f>
        <v>0</v>
      </c>
      <c r="BB118" s="139">
        <f>'I.1.2.8 - Měření a regulace'!F39</f>
        <v>0</v>
      </c>
      <c r="BC118" s="139">
        <f>'I.1.2.8 - Měření a regulace'!F40</f>
        <v>0</v>
      </c>
      <c r="BD118" s="141">
        <f>'I.1.2.8 - Měření a regulace'!F41</f>
        <v>0</v>
      </c>
      <c r="BE118" s="4"/>
      <c r="BT118" s="142" t="s">
        <v>94</v>
      </c>
      <c r="BV118" s="142" t="s">
        <v>79</v>
      </c>
      <c r="BW118" s="142" t="s">
        <v>159</v>
      </c>
      <c r="BX118" s="142" t="s">
        <v>101</v>
      </c>
      <c r="CL118" s="142" t="s">
        <v>1</v>
      </c>
    </row>
    <row r="119" s="4" customFormat="1" ht="16.5" customHeight="1">
      <c r="A119" s="4"/>
      <c r="B119" s="71"/>
      <c r="C119" s="133"/>
      <c r="D119" s="133"/>
      <c r="E119" s="134" t="s">
        <v>160</v>
      </c>
      <c r="F119" s="134"/>
      <c r="G119" s="134"/>
      <c r="H119" s="134"/>
      <c r="I119" s="134"/>
      <c r="J119" s="133"/>
      <c r="K119" s="134" t="s">
        <v>161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ROUND(AG120,2)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89</v>
      </c>
      <c r="AR119" s="73"/>
      <c r="AS119" s="138">
        <f>ROUND(AS120,2)</f>
        <v>0</v>
      </c>
      <c r="AT119" s="139">
        <f>ROUND(SUM(AV119:AW119),2)</f>
        <v>0</v>
      </c>
      <c r="AU119" s="140">
        <f>ROUND(AU120,5)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ROUND(AZ120,2)</f>
        <v>0</v>
      </c>
      <c r="BA119" s="139">
        <f>ROUND(BA120,2)</f>
        <v>0</v>
      </c>
      <c r="BB119" s="139">
        <f>ROUND(BB120,2)</f>
        <v>0</v>
      </c>
      <c r="BC119" s="139">
        <f>ROUND(BC120,2)</f>
        <v>0</v>
      </c>
      <c r="BD119" s="141">
        <f>ROUND(BD120,2)</f>
        <v>0</v>
      </c>
      <c r="BE119" s="4"/>
      <c r="BS119" s="142" t="s">
        <v>76</v>
      </c>
      <c r="BT119" s="142" t="s">
        <v>86</v>
      </c>
      <c r="BU119" s="142" t="s">
        <v>78</v>
      </c>
      <c r="BV119" s="142" t="s">
        <v>79</v>
      </c>
      <c r="BW119" s="142" t="s">
        <v>162</v>
      </c>
      <c r="BX119" s="142" t="s">
        <v>85</v>
      </c>
      <c r="CL119" s="142" t="s">
        <v>1</v>
      </c>
    </row>
    <row r="120" s="4" customFormat="1" ht="16.5" customHeight="1">
      <c r="A120" s="143" t="s">
        <v>91</v>
      </c>
      <c r="B120" s="71"/>
      <c r="C120" s="133"/>
      <c r="D120" s="133"/>
      <c r="E120" s="133"/>
      <c r="F120" s="134" t="s">
        <v>163</v>
      </c>
      <c r="G120" s="134"/>
      <c r="H120" s="134"/>
      <c r="I120" s="134"/>
      <c r="J120" s="134"/>
      <c r="K120" s="133"/>
      <c r="L120" s="134" t="s">
        <v>164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'I.2.1a - Medicinální plyny'!J34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89</v>
      </c>
      <c r="AR120" s="73"/>
      <c r="AS120" s="138">
        <v>0</v>
      </c>
      <c r="AT120" s="139">
        <f>ROUND(SUM(AV120:AW120),2)</f>
        <v>0</v>
      </c>
      <c r="AU120" s="140">
        <f>'I.2.1a - Medicinální plyny'!P128</f>
        <v>0</v>
      </c>
      <c r="AV120" s="139">
        <f>'I.2.1a - Medicinální plyny'!J37</f>
        <v>0</v>
      </c>
      <c r="AW120" s="139">
        <f>'I.2.1a - Medicinální plyny'!J38</f>
        <v>0</v>
      </c>
      <c r="AX120" s="139">
        <f>'I.2.1a - Medicinální plyny'!J39</f>
        <v>0</v>
      </c>
      <c r="AY120" s="139">
        <f>'I.2.1a - Medicinální plyny'!J40</f>
        <v>0</v>
      </c>
      <c r="AZ120" s="139">
        <f>'I.2.1a - Medicinální plyny'!F37</f>
        <v>0</v>
      </c>
      <c r="BA120" s="139">
        <f>'I.2.1a - Medicinální plyny'!F38</f>
        <v>0</v>
      </c>
      <c r="BB120" s="139">
        <f>'I.2.1a - Medicinální plyny'!F39</f>
        <v>0</v>
      </c>
      <c r="BC120" s="139">
        <f>'I.2.1a - Medicinální plyny'!F40</f>
        <v>0</v>
      </c>
      <c r="BD120" s="141">
        <f>'I.2.1a - Medicinální plyny'!F41</f>
        <v>0</v>
      </c>
      <c r="BE120" s="4"/>
      <c r="BT120" s="142" t="s">
        <v>94</v>
      </c>
      <c r="BV120" s="142" t="s">
        <v>79</v>
      </c>
      <c r="BW120" s="142" t="s">
        <v>165</v>
      </c>
      <c r="BX120" s="142" t="s">
        <v>162</v>
      </c>
      <c r="CL120" s="142" t="s">
        <v>1</v>
      </c>
    </row>
    <row r="121" s="4" customFormat="1" ht="16.5" customHeight="1">
      <c r="A121" s="143" t="s">
        <v>91</v>
      </c>
      <c r="B121" s="71"/>
      <c r="C121" s="133"/>
      <c r="D121" s="133"/>
      <c r="E121" s="134" t="s">
        <v>166</v>
      </c>
      <c r="F121" s="134"/>
      <c r="G121" s="134"/>
      <c r="H121" s="134"/>
      <c r="I121" s="134"/>
      <c r="J121" s="133"/>
      <c r="K121" s="134" t="s">
        <v>167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'I.4 - Požárně bezpečnostn...'!J32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'I.4 - Požárně bezpečnostn...'!P122</f>
        <v>0</v>
      </c>
      <c r="AV121" s="139">
        <f>'I.4 - Požárně bezpečnostn...'!J35</f>
        <v>0</v>
      </c>
      <c r="AW121" s="139">
        <f>'I.4 - Požárně bezpečnostn...'!J36</f>
        <v>0</v>
      </c>
      <c r="AX121" s="139">
        <f>'I.4 - Požárně bezpečnostn...'!J37</f>
        <v>0</v>
      </c>
      <c r="AY121" s="139">
        <f>'I.4 - Požárně bezpečnostn...'!J38</f>
        <v>0</v>
      </c>
      <c r="AZ121" s="139">
        <f>'I.4 - Požárně bezpečnostn...'!F35</f>
        <v>0</v>
      </c>
      <c r="BA121" s="139">
        <f>'I.4 - Požárně bezpečnostn...'!F36</f>
        <v>0</v>
      </c>
      <c r="BB121" s="139">
        <f>'I.4 - Požárně bezpečnostn...'!F37</f>
        <v>0</v>
      </c>
      <c r="BC121" s="139">
        <f>'I.4 - Požárně bezpečnostn...'!F38</f>
        <v>0</v>
      </c>
      <c r="BD121" s="141">
        <f>'I.4 - Požárně bezpečnostn...'!F39</f>
        <v>0</v>
      </c>
      <c r="BE121" s="4"/>
      <c r="BT121" s="142" t="s">
        <v>86</v>
      </c>
      <c r="BV121" s="142" t="s">
        <v>79</v>
      </c>
      <c r="BW121" s="142" t="s">
        <v>168</v>
      </c>
      <c r="BX121" s="142" t="s">
        <v>85</v>
      </c>
      <c r="CL121" s="142" t="s">
        <v>1</v>
      </c>
    </row>
    <row r="122" s="4" customFormat="1" ht="16.5" customHeight="1">
      <c r="A122" s="143" t="s">
        <v>91</v>
      </c>
      <c r="B122" s="71"/>
      <c r="C122" s="133"/>
      <c r="D122" s="133"/>
      <c r="E122" s="134" t="s">
        <v>169</v>
      </c>
      <c r="F122" s="134"/>
      <c r="G122" s="134"/>
      <c r="H122" s="134"/>
      <c r="I122" s="134"/>
      <c r="J122" s="133"/>
      <c r="K122" s="134" t="s">
        <v>170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'I.5 - Venkovní úpravy'!J32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'I.5 - Venkovní úpravy'!P132</f>
        <v>0</v>
      </c>
      <c r="AV122" s="139">
        <f>'I.5 - Venkovní úpravy'!J35</f>
        <v>0</v>
      </c>
      <c r="AW122" s="139">
        <f>'I.5 - Venkovní úpravy'!J36</f>
        <v>0</v>
      </c>
      <c r="AX122" s="139">
        <f>'I.5 - Venkovní úpravy'!J37</f>
        <v>0</v>
      </c>
      <c r="AY122" s="139">
        <f>'I.5 - Venkovní úpravy'!J38</f>
        <v>0</v>
      </c>
      <c r="AZ122" s="139">
        <f>'I.5 - Venkovní úpravy'!F35</f>
        <v>0</v>
      </c>
      <c r="BA122" s="139">
        <f>'I.5 - Venkovní úpravy'!F36</f>
        <v>0</v>
      </c>
      <c r="BB122" s="139">
        <f>'I.5 - Venkovní úpravy'!F37</f>
        <v>0</v>
      </c>
      <c r="BC122" s="139">
        <f>'I.5 - Venkovní úpravy'!F38</f>
        <v>0</v>
      </c>
      <c r="BD122" s="141">
        <f>'I.5 - Venkovní úpravy'!F39</f>
        <v>0</v>
      </c>
      <c r="BE122" s="4"/>
      <c r="BT122" s="142" t="s">
        <v>86</v>
      </c>
      <c r="BV122" s="142" t="s">
        <v>79</v>
      </c>
      <c r="BW122" s="142" t="s">
        <v>171</v>
      </c>
      <c r="BX122" s="142" t="s">
        <v>85</v>
      </c>
      <c r="CL122" s="142" t="s">
        <v>1</v>
      </c>
    </row>
    <row r="123" s="7" customFormat="1" ht="16.5" customHeight="1">
      <c r="A123" s="7"/>
      <c r="B123" s="120"/>
      <c r="C123" s="121"/>
      <c r="D123" s="122" t="s">
        <v>172</v>
      </c>
      <c r="E123" s="122"/>
      <c r="F123" s="122"/>
      <c r="G123" s="122"/>
      <c r="H123" s="122"/>
      <c r="I123" s="123"/>
      <c r="J123" s="122" t="s">
        <v>173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ROUND(AG124+AG127+AG147+AG149+AG150,2)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83</v>
      </c>
      <c r="AR123" s="127"/>
      <c r="AS123" s="128">
        <f>ROUND(AS124+AS127+AS147+AS149+AS150,2)</f>
        <v>0</v>
      </c>
      <c r="AT123" s="129">
        <f>ROUND(SUM(AV123:AW123),2)</f>
        <v>0</v>
      </c>
      <c r="AU123" s="130">
        <f>ROUND(AU124+AU127+AU147+AU149+AU150,5)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ROUND(AZ124+AZ127+AZ147+AZ149+AZ150,2)</f>
        <v>0</v>
      </c>
      <c r="BA123" s="129">
        <f>ROUND(BA124+BA127+BA147+BA149+BA150,2)</f>
        <v>0</v>
      </c>
      <c r="BB123" s="129">
        <f>ROUND(BB124+BB127+BB147+BB149+BB150,2)</f>
        <v>0</v>
      </c>
      <c r="BC123" s="129">
        <f>ROUND(BC124+BC127+BC147+BC149+BC150,2)</f>
        <v>0</v>
      </c>
      <c r="BD123" s="131">
        <f>ROUND(BD124+BD127+BD147+BD149+BD150,2)</f>
        <v>0</v>
      </c>
      <c r="BE123" s="7"/>
      <c r="BS123" s="132" t="s">
        <v>76</v>
      </c>
      <c r="BT123" s="132" t="s">
        <v>84</v>
      </c>
      <c r="BU123" s="132" t="s">
        <v>78</v>
      </c>
      <c r="BV123" s="132" t="s">
        <v>79</v>
      </c>
      <c r="BW123" s="132" t="s">
        <v>174</v>
      </c>
      <c r="BX123" s="132" t="s">
        <v>5</v>
      </c>
      <c r="CL123" s="132" t="s">
        <v>1</v>
      </c>
      <c r="CM123" s="132" t="s">
        <v>86</v>
      </c>
    </row>
    <row r="124" s="4" customFormat="1" ht="16.5" customHeight="1">
      <c r="A124" s="4"/>
      <c r="B124" s="71"/>
      <c r="C124" s="133"/>
      <c r="D124" s="133"/>
      <c r="E124" s="134" t="s">
        <v>175</v>
      </c>
      <c r="F124" s="134"/>
      <c r="G124" s="134"/>
      <c r="H124" s="134"/>
      <c r="I124" s="134"/>
      <c r="J124" s="133"/>
      <c r="K124" s="134" t="s">
        <v>88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ROUND(SUM(AG125:AG126),2)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89</v>
      </c>
      <c r="AR124" s="73"/>
      <c r="AS124" s="138">
        <f>ROUND(SUM(AS125:AS126),2)</f>
        <v>0</v>
      </c>
      <c r="AT124" s="139">
        <f>ROUND(SUM(AV124:AW124),2)</f>
        <v>0</v>
      </c>
      <c r="AU124" s="140">
        <f>ROUND(SUM(AU125:AU126),5)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ROUND(SUM(AZ125:AZ126),2)</f>
        <v>0</v>
      </c>
      <c r="BA124" s="139">
        <f>ROUND(SUM(BA125:BA126),2)</f>
        <v>0</v>
      </c>
      <c r="BB124" s="139">
        <f>ROUND(SUM(BB125:BB126),2)</f>
        <v>0</v>
      </c>
      <c r="BC124" s="139">
        <f>ROUND(SUM(BC125:BC126),2)</f>
        <v>0</v>
      </c>
      <c r="BD124" s="141">
        <f>ROUND(SUM(BD125:BD126),2)</f>
        <v>0</v>
      </c>
      <c r="BE124" s="4"/>
      <c r="BS124" s="142" t="s">
        <v>76</v>
      </c>
      <c r="BT124" s="142" t="s">
        <v>86</v>
      </c>
      <c r="BU124" s="142" t="s">
        <v>78</v>
      </c>
      <c r="BV124" s="142" t="s">
        <v>79</v>
      </c>
      <c r="BW124" s="142" t="s">
        <v>176</v>
      </c>
      <c r="BX124" s="142" t="s">
        <v>174</v>
      </c>
      <c r="CL124" s="142" t="s">
        <v>1</v>
      </c>
    </row>
    <row r="125" s="4" customFormat="1" ht="16.5" customHeight="1">
      <c r="A125" s="143" t="s">
        <v>91</v>
      </c>
      <c r="B125" s="71"/>
      <c r="C125" s="133"/>
      <c r="D125" s="133"/>
      <c r="E125" s="133"/>
      <c r="F125" s="134" t="s">
        <v>177</v>
      </c>
      <c r="G125" s="134"/>
      <c r="H125" s="134"/>
      <c r="I125" s="134"/>
      <c r="J125" s="134"/>
      <c r="K125" s="133"/>
      <c r="L125" s="134" t="s">
        <v>93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'II.1.1.a - Bourací práce'!J34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89</v>
      </c>
      <c r="AR125" s="73"/>
      <c r="AS125" s="138">
        <v>0</v>
      </c>
      <c r="AT125" s="139">
        <f>ROUND(SUM(AV125:AW125),2)</f>
        <v>0</v>
      </c>
      <c r="AU125" s="140">
        <f>'II.1.1.a - Bourací práce'!P140</f>
        <v>0</v>
      </c>
      <c r="AV125" s="139">
        <f>'II.1.1.a - Bourací práce'!J37</f>
        <v>0</v>
      </c>
      <c r="AW125" s="139">
        <f>'II.1.1.a - Bourací práce'!J38</f>
        <v>0</v>
      </c>
      <c r="AX125" s="139">
        <f>'II.1.1.a - Bourací práce'!J39</f>
        <v>0</v>
      </c>
      <c r="AY125" s="139">
        <f>'II.1.1.a - Bourací práce'!J40</f>
        <v>0</v>
      </c>
      <c r="AZ125" s="139">
        <f>'II.1.1.a - Bourací práce'!F37</f>
        <v>0</v>
      </c>
      <c r="BA125" s="139">
        <f>'II.1.1.a - Bourací práce'!F38</f>
        <v>0</v>
      </c>
      <c r="BB125" s="139">
        <f>'II.1.1.a - Bourací práce'!F39</f>
        <v>0</v>
      </c>
      <c r="BC125" s="139">
        <f>'II.1.1.a - Bourací práce'!F40</f>
        <v>0</v>
      </c>
      <c r="BD125" s="141">
        <f>'II.1.1.a - Bourací práce'!F41</f>
        <v>0</v>
      </c>
      <c r="BE125" s="4"/>
      <c r="BT125" s="142" t="s">
        <v>94</v>
      </c>
      <c r="BV125" s="142" t="s">
        <v>79</v>
      </c>
      <c r="BW125" s="142" t="s">
        <v>178</v>
      </c>
      <c r="BX125" s="142" t="s">
        <v>176</v>
      </c>
      <c r="CL125" s="142" t="s">
        <v>1</v>
      </c>
    </row>
    <row r="126" s="4" customFormat="1" ht="16.5" customHeight="1">
      <c r="A126" s="143" t="s">
        <v>91</v>
      </c>
      <c r="B126" s="71"/>
      <c r="C126" s="133"/>
      <c r="D126" s="133"/>
      <c r="E126" s="133"/>
      <c r="F126" s="134" t="s">
        <v>179</v>
      </c>
      <c r="G126" s="134"/>
      <c r="H126" s="134"/>
      <c r="I126" s="134"/>
      <c r="J126" s="134"/>
      <c r="K126" s="133"/>
      <c r="L126" s="134" t="s">
        <v>97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'II.1.1.b - Nové práce'!J34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89</v>
      </c>
      <c r="AR126" s="73"/>
      <c r="AS126" s="138">
        <v>0</v>
      </c>
      <c r="AT126" s="139">
        <f>ROUND(SUM(AV126:AW126),2)</f>
        <v>0</v>
      </c>
      <c r="AU126" s="140">
        <f>'II.1.1.b - Nové práce'!P138</f>
        <v>0</v>
      </c>
      <c r="AV126" s="139">
        <f>'II.1.1.b - Nové práce'!J37</f>
        <v>0</v>
      </c>
      <c r="AW126" s="139">
        <f>'II.1.1.b - Nové práce'!J38</f>
        <v>0</v>
      </c>
      <c r="AX126" s="139">
        <f>'II.1.1.b - Nové práce'!J39</f>
        <v>0</v>
      </c>
      <c r="AY126" s="139">
        <f>'II.1.1.b - Nové práce'!J40</f>
        <v>0</v>
      </c>
      <c r="AZ126" s="139">
        <f>'II.1.1.b - Nové práce'!F37</f>
        <v>0</v>
      </c>
      <c r="BA126" s="139">
        <f>'II.1.1.b - Nové práce'!F38</f>
        <v>0</v>
      </c>
      <c r="BB126" s="139">
        <f>'II.1.1.b - Nové práce'!F39</f>
        <v>0</v>
      </c>
      <c r="BC126" s="139">
        <f>'II.1.1.b - Nové práce'!F40</f>
        <v>0</v>
      </c>
      <c r="BD126" s="141">
        <f>'II.1.1.b - Nové práce'!F41</f>
        <v>0</v>
      </c>
      <c r="BE126" s="4"/>
      <c r="BT126" s="142" t="s">
        <v>94</v>
      </c>
      <c r="BV126" s="142" t="s">
        <v>79</v>
      </c>
      <c r="BW126" s="142" t="s">
        <v>180</v>
      </c>
      <c r="BX126" s="142" t="s">
        <v>176</v>
      </c>
      <c r="CL126" s="142" t="s">
        <v>1</v>
      </c>
    </row>
    <row r="127" s="4" customFormat="1" ht="16.5" customHeight="1">
      <c r="A127" s="4"/>
      <c r="B127" s="71"/>
      <c r="C127" s="133"/>
      <c r="D127" s="133"/>
      <c r="E127" s="134" t="s">
        <v>181</v>
      </c>
      <c r="F127" s="134"/>
      <c r="G127" s="134"/>
      <c r="H127" s="134"/>
      <c r="I127" s="134"/>
      <c r="J127" s="133"/>
      <c r="K127" s="134" t="s">
        <v>100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5">
        <f>ROUND(AG128+SUM(AG129:AG132)+AG143+AG146,2)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89</v>
      </c>
      <c r="AR127" s="73"/>
      <c r="AS127" s="138">
        <f>ROUND(AS128+SUM(AS129:AS132)+AS143+AS146,2)</f>
        <v>0</v>
      </c>
      <c r="AT127" s="139">
        <f>ROUND(SUM(AV127:AW127),2)</f>
        <v>0</v>
      </c>
      <c r="AU127" s="140">
        <f>ROUND(AU128+SUM(AU129:AU132)+AU143+AU146,5)</f>
        <v>0</v>
      </c>
      <c r="AV127" s="139">
        <f>ROUND(AZ127*L29,2)</f>
        <v>0</v>
      </c>
      <c r="AW127" s="139">
        <f>ROUND(BA127*L30,2)</f>
        <v>0</v>
      </c>
      <c r="AX127" s="139">
        <f>ROUND(BB127*L29,2)</f>
        <v>0</v>
      </c>
      <c r="AY127" s="139">
        <f>ROUND(BC127*L30,2)</f>
        <v>0</v>
      </c>
      <c r="AZ127" s="139">
        <f>ROUND(AZ128+SUM(AZ129:AZ132)+AZ143+AZ146,2)</f>
        <v>0</v>
      </c>
      <c r="BA127" s="139">
        <f>ROUND(BA128+SUM(BA129:BA132)+BA143+BA146,2)</f>
        <v>0</v>
      </c>
      <c r="BB127" s="139">
        <f>ROUND(BB128+SUM(BB129:BB132)+BB143+BB146,2)</f>
        <v>0</v>
      </c>
      <c r="BC127" s="139">
        <f>ROUND(BC128+SUM(BC129:BC132)+BC143+BC146,2)</f>
        <v>0</v>
      </c>
      <c r="BD127" s="141">
        <f>ROUND(BD128+SUM(BD129:BD132)+BD143+BD146,2)</f>
        <v>0</v>
      </c>
      <c r="BE127" s="4"/>
      <c r="BS127" s="142" t="s">
        <v>76</v>
      </c>
      <c r="BT127" s="142" t="s">
        <v>86</v>
      </c>
      <c r="BU127" s="142" t="s">
        <v>78</v>
      </c>
      <c r="BV127" s="142" t="s">
        <v>79</v>
      </c>
      <c r="BW127" s="142" t="s">
        <v>182</v>
      </c>
      <c r="BX127" s="142" t="s">
        <v>174</v>
      </c>
      <c r="CL127" s="142" t="s">
        <v>1</v>
      </c>
    </row>
    <row r="128" s="4" customFormat="1" ht="16.5" customHeight="1">
      <c r="A128" s="143" t="s">
        <v>91</v>
      </c>
      <c r="B128" s="71"/>
      <c r="C128" s="133"/>
      <c r="D128" s="133"/>
      <c r="E128" s="133"/>
      <c r="F128" s="134" t="s">
        <v>183</v>
      </c>
      <c r="G128" s="134"/>
      <c r="H128" s="134"/>
      <c r="I128" s="134"/>
      <c r="J128" s="134"/>
      <c r="K128" s="133"/>
      <c r="L128" s="134" t="s">
        <v>103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6">
        <f>'II.1.2.2 - Zdravotně tech...'!J34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89</v>
      </c>
      <c r="AR128" s="73"/>
      <c r="AS128" s="138">
        <v>0</v>
      </c>
      <c r="AT128" s="139">
        <f>ROUND(SUM(AV128:AW128),2)</f>
        <v>0</v>
      </c>
      <c r="AU128" s="140">
        <f>'II.1.2.2 - Zdravotně tech...'!P128</f>
        <v>0</v>
      </c>
      <c r="AV128" s="139">
        <f>'II.1.2.2 - Zdravotně tech...'!J37</f>
        <v>0</v>
      </c>
      <c r="AW128" s="139">
        <f>'II.1.2.2 - Zdravotně tech...'!J38</f>
        <v>0</v>
      </c>
      <c r="AX128" s="139">
        <f>'II.1.2.2 - Zdravotně tech...'!J39</f>
        <v>0</v>
      </c>
      <c r="AY128" s="139">
        <f>'II.1.2.2 - Zdravotně tech...'!J40</f>
        <v>0</v>
      </c>
      <c r="AZ128" s="139">
        <f>'II.1.2.2 - Zdravotně tech...'!F37</f>
        <v>0</v>
      </c>
      <c r="BA128" s="139">
        <f>'II.1.2.2 - Zdravotně tech...'!F38</f>
        <v>0</v>
      </c>
      <c r="BB128" s="139">
        <f>'II.1.2.2 - Zdravotně tech...'!F39</f>
        <v>0</v>
      </c>
      <c r="BC128" s="139">
        <f>'II.1.2.2 - Zdravotně tech...'!F40</f>
        <v>0</v>
      </c>
      <c r="BD128" s="141">
        <f>'II.1.2.2 - Zdravotně tech...'!F41</f>
        <v>0</v>
      </c>
      <c r="BE128" s="4"/>
      <c r="BT128" s="142" t="s">
        <v>94</v>
      </c>
      <c r="BV128" s="142" t="s">
        <v>79</v>
      </c>
      <c r="BW128" s="142" t="s">
        <v>184</v>
      </c>
      <c r="BX128" s="142" t="s">
        <v>182</v>
      </c>
      <c r="CL128" s="142" t="s">
        <v>1</v>
      </c>
    </row>
    <row r="129" s="4" customFormat="1" ht="16.5" customHeight="1">
      <c r="A129" s="143" t="s">
        <v>91</v>
      </c>
      <c r="B129" s="71"/>
      <c r="C129" s="133"/>
      <c r="D129" s="133"/>
      <c r="E129" s="133"/>
      <c r="F129" s="134" t="s">
        <v>185</v>
      </c>
      <c r="G129" s="134"/>
      <c r="H129" s="134"/>
      <c r="I129" s="134"/>
      <c r="J129" s="134"/>
      <c r="K129" s="133"/>
      <c r="L129" s="134" t="s">
        <v>106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'II.1.2.4a - Vytápění'!J34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89</v>
      </c>
      <c r="AR129" s="73"/>
      <c r="AS129" s="138">
        <v>0</v>
      </c>
      <c r="AT129" s="139">
        <f>ROUND(SUM(AV129:AW129),2)</f>
        <v>0</v>
      </c>
      <c r="AU129" s="140">
        <f>'II.1.2.4a - Vytápění'!P125</f>
        <v>0</v>
      </c>
      <c r="AV129" s="139">
        <f>'II.1.2.4a - Vytápění'!J37</f>
        <v>0</v>
      </c>
      <c r="AW129" s="139">
        <f>'II.1.2.4a - Vytápění'!J38</f>
        <v>0</v>
      </c>
      <c r="AX129" s="139">
        <f>'II.1.2.4a - Vytápění'!J39</f>
        <v>0</v>
      </c>
      <c r="AY129" s="139">
        <f>'II.1.2.4a - Vytápění'!J40</f>
        <v>0</v>
      </c>
      <c r="AZ129" s="139">
        <f>'II.1.2.4a - Vytápění'!F37</f>
        <v>0</v>
      </c>
      <c r="BA129" s="139">
        <f>'II.1.2.4a - Vytápění'!F38</f>
        <v>0</v>
      </c>
      <c r="BB129" s="139">
        <f>'II.1.2.4a - Vytápění'!F39</f>
        <v>0</v>
      </c>
      <c r="BC129" s="139">
        <f>'II.1.2.4a - Vytápění'!F40</f>
        <v>0</v>
      </c>
      <c r="BD129" s="141">
        <f>'II.1.2.4a - Vytápění'!F41</f>
        <v>0</v>
      </c>
      <c r="BE129" s="4"/>
      <c r="BT129" s="142" t="s">
        <v>94</v>
      </c>
      <c r="BV129" s="142" t="s">
        <v>79</v>
      </c>
      <c r="BW129" s="142" t="s">
        <v>186</v>
      </c>
      <c r="BX129" s="142" t="s">
        <v>182</v>
      </c>
      <c r="CL129" s="142" t="s">
        <v>1</v>
      </c>
    </row>
    <row r="130" s="4" customFormat="1" ht="16.5" customHeight="1">
      <c r="A130" s="143" t="s">
        <v>91</v>
      </c>
      <c r="B130" s="71"/>
      <c r="C130" s="133"/>
      <c r="D130" s="133"/>
      <c r="E130" s="133"/>
      <c r="F130" s="134" t="s">
        <v>187</v>
      </c>
      <c r="G130" s="134"/>
      <c r="H130" s="134"/>
      <c r="I130" s="134"/>
      <c r="J130" s="134"/>
      <c r="K130" s="133"/>
      <c r="L130" s="134" t="s">
        <v>109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'II.1.2.4b - Vzduchotechnika'!J34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89</v>
      </c>
      <c r="AR130" s="73"/>
      <c r="AS130" s="138">
        <v>0</v>
      </c>
      <c r="AT130" s="139">
        <f>ROUND(SUM(AV130:AW130),2)</f>
        <v>0</v>
      </c>
      <c r="AU130" s="140">
        <f>'II.1.2.4b - Vzduchotechnika'!P138</f>
        <v>0</v>
      </c>
      <c r="AV130" s="139">
        <f>'II.1.2.4b - Vzduchotechnika'!J37</f>
        <v>0</v>
      </c>
      <c r="AW130" s="139">
        <f>'II.1.2.4b - Vzduchotechnika'!J38</f>
        <v>0</v>
      </c>
      <c r="AX130" s="139">
        <f>'II.1.2.4b - Vzduchotechnika'!J39</f>
        <v>0</v>
      </c>
      <c r="AY130" s="139">
        <f>'II.1.2.4b - Vzduchotechnika'!J40</f>
        <v>0</v>
      </c>
      <c r="AZ130" s="139">
        <f>'II.1.2.4b - Vzduchotechnika'!F37</f>
        <v>0</v>
      </c>
      <c r="BA130" s="139">
        <f>'II.1.2.4b - Vzduchotechnika'!F38</f>
        <v>0</v>
      </c>
      <c r="BB130" s="139">
        <f>'II.1.2.4b - Vzduchotechnika'!F39</f>
        <v>0</v>
      </c>
      <c r="BC130" s="139">
        <f>'II.1.2.4b - Vzduchotechnika'!F40</f>
        <v>0</v>
      </c>
      <c r="BD130" s="141">
        <f>'II.1.2.4b - Vzduchotechnika'!F41</f>
        <v>0</v>
      </c>
      <c r="BE130" s="4"/>
      <c r="BT130" s="142" t="s">
        <v>94</v>
      </c>
      <c r="BV130" s="142" t="s">
        <v>79</v>
      </c>
      <c r="BW130" s="142" t="s">
        <v>188</v>
      </c>
      <c r="BX130" s="142" t="s">
        <v>182</v>
      </c>
      <c r="CL130" s="142" t="s">
        <v>1</v>
      </c>
    </row>
    <row r="131" s="4" customFormat="1" ht="16.5" customHeight="1">
      <c r="A131" s="143" t="s">
        <v>91</v>
      </c>
      <c r="B131" s="71"/>
      <c r="C131" s="133"/>
      <c r="D131" s="133"/>
      <c r="E131" s="133"/>
      <c r="F131" s="134" t="s">
        <v>189</v>
      </c>
      <c r="G131" s="134"/>
      <c r="H131" s="134"/>
      <c r="I131" s="134"/>
      <c r="J131" s="134"/>
      <c r="K131" s="133"/>
      <c r="L131" s="134" t="s">
        <v>112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6">
        <f>'II.1.2.5 - Silnoproud'!J34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89</v>
      </c>
      <c r="AR131" s="73"/>
      <c r="AS131" s="138">
        <v>0</v>
      </c>
      <c r="AT131" s="139">
        <f>ROUND(SUM(AV131:AW131),2)</f>
        <v>0</v>
      </c>
      <c r="AU131" s="140">
        <f>'II.1.2.5 - Silnoproud'!P125</f>
        <v>0</v>
      </c>
      <c r="AV131" s="139">
        <f>'II.1.2.5 - Silnoproud'!J37</f>
        <v>0</v>
      </c>
      <c r="AW131" s="139">
        <f>'II.1.2.5 - Silnoproud'!J38</f>
        <v>0</v>
      </c>
      <c r="AX131" s="139">
        <f>'II.1.2.5 - Silnoproud'!J39</f>
        <v>0</v>
      </c>
      <c r="AY131" s="139">
        <f>'II.1.2.5 - Silnoproud'!J40</f>
        <v>0</v>
      </c>
      <c r="AZ131" s="139">
        <f>'II.1.2.5 - Silnoproud'!F37</f>
        <v>0</v>
      </c>
      <c r="BA131" s="139">
        <f>'II.1.2.5 - Silnoproud'!F38</f>
        <v>0</v>
      </c>
      <c r="BB131" s="139">
        <f>'II.1.2.5 - Silnoproud'!F39</f>
        <v>0</v>
      </c>
      <c r="BC131" s="139">
        <f>'II.1.2.5 - Silnoproud'!F40</f>
        <v>0</v>
      </c>
      <c r="BD131" s="141">
        <f>'II.1.2.5 - Silnoproud'!F41</f>
        <v>0</v>
      </c>
      <c r="BE131" s="4"/>
      <c r="BT131" s="142" t="s">
        <v>94</v>
      </c>
      <c r="BV131" s="142" t="s">
        <v>79</v>
      </c>
      <c r="BW131" s="142" t="s">
        <v>190</v>
      </c>
      <c r="BX131" s="142" t="s">
        <v>182</v>
      </c>
      <c r="CL131" s="142" t="s">
        <v>1</v>
      </c>
    </row>
    <row r="132" s="4" customFormat="1" ht="16.5" customHeight="1">
      <c r="A132" s="4"/>
      <c r="B132" s="71"/>
      <c r="C132" s="133"/>
      <c r="D132" s="133"/>
      <c r="E132" s="133"/>
      <c r="F132" s="134" t="s">
        <v>191</v>
      </c>
      <c r="G132" s="134"/>
      <c r="H132" s="134"/>
      <c r="I132" s="134"/>
      <c r="J132" s="134"/>
      <c r="K132" s="133"/>
      <c r="L132" s="134" t="s">
        <v>192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5">
        <f>ROUND(SUM(AG133:AG142),2)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89</v>
      </c>
      <c r="AR132" s="73"/>
      <c r="AS132" s="138">
        <f>ROUND(SUM(AS133:AS142),2)</f>
        <v>0</v>
      </c>
      <c r="AT132" s="139">
        <f>ROUND(SUM(AV132:AW132),2)</f>
        <v>0</v>
      </c>
      <c r="AU132" s="140">
        <f>ROUND(SUM(AU133:AU142),5)</f>
        <v>0</v>
      </c>
      <c r="AV132" s="139">
        <f>ROUND(AZ132*L29,2)</f>
        <v>0</v>
      </c>
      <c r="AW132" s="139">
        <f>ROUND(BA132*L30,2)</f>
        <v>0</v>
      </c>
      <c r="AX132" s="139">
        <f>ROUND(BB132*L29,2)</f>
        <v>0</v>
      </c>
      <c r="AY132" s="139">
        <f>ROUND(BC132*L30,2)</f>
        <v>0</v>
      </c>
      <c r="AZ132" s="139">
        <f>ROUND(SUM(AZ133:AZ142),2)</f>
        <v>0</v>
      </c>
      <c r="BA132" s="139">
        <f>ROUND(SUM(BA133:BA142),2)</f>
        <v>0</v>
      </c>
      <c r="BB132" s="139">
        <f>ROUND(SUM(BB133:BB142),2)</f>
        <v>0</v>
      </c>
      <c r="BC132" s="139">
        <f>ROUND(SUM(BC133:BC142),2)</f>
        <v>0</v>
      </c>
      <c r="BD132" s="141">
        <f>ROUND(SUM(BD133:BD142),2)</f>
        <v>0</v>
      </c>
      <c r="BE132" s="4"/>
      <c r="BS132" s="142" t="s">
        <v>76</v>
      </c>
      <c r="BT132" s="142" t="s">
        <v>94</v>
      </c>
      <c r="BU132" s="142" t="s">
        <v>78</v>
      </c>
      <c r="BV132" s="142" t="s">
        <v>79</v>
      </c>
      <c r="BW132" s="142" t="s">
        <v>193</v>
      </c>
      <c r="BX132" s="142" t="s">
        <v>182</v>
      </c>
      <c r="CL132" s="142" t="s">
        <v>1</v>
      </c>
    </row>
    <row r="133" s="4" customFormat="1" ht="16.5" customHeight="1">
      <c r="A133" s="143" t="s">
        <v>91</v>
      </c>
      <c r="B133" s="71"/>
      <c r="C133" s="133"/>
      <c r="D133" s="133"/>
      <c r="E133" s="133"/>
      <c r="F133" s="133"/>
      <c r="G133" s="134" t="s">
        <v>194</v>
      </c>
      <c r="H133" s="134"/>
      <c r="I133" s="134"/>
      <c r="J133" s="134"/>
      <c r="K133" s="134"/>
      <c r="L133" s="133"/>
      <c r="M133" s="134" t="s">
        <v>118</v>
      </c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'II.1.2.6.1 - Strukturovan...'!J34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89</v>
      </c>
      <c r="AR133" s="73"/>
      <c r="AS133" s="138">
        <v>0</v>
      </c>
      <c r="AT133" s="139">
        <f>ROUND(SUM(AV133:AW133),2)</f>
        <v>0</v>
      </c>
      <c r="AU133" s="140">
        <f>'II.1.2.6.1 - Strukturovan...'!P125</f>
        <v>0</v>
      </c>
      <c r="AV133" s="139">
        <f>'II.1.2.6.1 - Strukturovan...'!J37</f>
        <v>0</v>
      </c>
      <c r="AW133" s="139">
        <f>'II.1.2.6.1 - Strukturovan...'!J38</f>
        <v>0</v>
      </c>
      <c r="AX133" s="139">
        <f>'II.1.2.6.1 - Strukturovan...'!J39</f>
        <v>0</v>
      </c>
      <c r="AY133" s="139">
        <f>'II.1.2.6.1 - Strukturovan...'!J40</f>
        <v>0</v>
      </c>
      <c r="AZ133" s="139">
        <f>'II.1.2.6.1 - Strukturovan...'!F37</f>
        <v>0</v>
      </c>
      <c r="BA133" s="139">
        <f>'II.1.2.6.1 - Strukturovan...'!F38</f>
        <v>0</v>
      </c>
      <c r="BB133" s="139">
        <f>'II.1.2.6.1 - Strukturovan...'!F39</f>
        <v>0</v>
      </c>
      <c r="BC133" s="139">
        <f>'II.1.2.6.1 - Strukturovan...'!F40</f>
        <v>0</v>
      </c>
      <c r="BD133" s="141">
        <f>'II.1.2.6.1 - Strukturovan...'!F41</f>
        <v>0</v>
      </c>
      <c r="BE133" s="4"/>
      <c r="BT133" s="142" t="s">
        <v>119</v>
      </c>
      <c r="BV133" s="142" t="s">
        <v>79</v>
      </c>
      <c r="BW133" s="142" t="s">
        <v>195</v>
      </c>
      <c r="BX133" s="142" t="s">
        <v>193</v>
      </c>
      <c r="CL133" s="142" t="s">
        <v>1</v>
      </c>
    </row>
    <row r="134" s="4" customFormat="1" ht="16.5" customHeight="1">
      <c r="A134" s="143" t="s">
        <v>91</v>
      </c>
      <c r="B134" s="71"/>
      <c r="C134" s="133"/>
      <c r="D134" s="133"/>
      <c r="E134" s="133"/>
      <c r="F134" s="133"/>
      <c r="G134" s="134" t="s">
        <v>196</v>
      </c>
      <c r="H134" s="134"/>
      <c r="I134" s="134"/>
      <c r="J134" s="134"/>
      <c r="K134" s="134"/>
      <c r="L134" s="133"/>
      <c r="M134" s="134" t="s">
        <v>122</v>
      </c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'II.1.2.6.2 - Kamerové sys...'!J34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89</v>
      </c>
      <c r="AR134" s="73"/>
      <c r="AS134" s="138">
        <v>0</v>
      </c>
      <c r="AT134" s="139">
        <f>ROUND(SUM(AV134:AW134),2)</f>
        <v>0</v>
      </c>
      <c r="AU134" s="140">
        <f>'II.1.2.6.2 - Kamerové sys...'!P125</f>
        <v>0</v>
      </c>
      <c r="AV134" s="139">
        <f>'II.1.2.6.2 - Kamerové sys...'!J37</f>
        <v>0</v>
      </c>
      <c r="AW134" s="139">
        <f>'II.1.2.6.2 - Kamerové sys...'!J38</f>
        <v>0</v>
      </c>
      <c r="AX134" s="139">
        <f>'II.1.2.6.2 - Kamerové sys...'!J39</f>
        <v>0</v>
      </c>
      <c r="AY134" s="139">
        <f>'II.1.2.6.2 - Kamerové sys...'!J40</f>
        <v>0</v>
      </c>
      <c r="AZ134" s="139">
        <f>'II.1.2.6.2 - Kamerové sys...'!F37</f>
        <v>0</v>
      </c>
      <c r="BA134" s="139">
        <f>'II.1.2.6.2 - Kamerové sys...'!F38</f>
        <v>0</v>
      </c>
      <c r="BB134" s="139">
        <f>'II.1.2.6.2 - Kamerové sys...'!F39</f>
        <v>0</v>
      </c>
      <c r="BC134" s="139">
        <f>'II.1.2.6.2 - Kamerové sys...'!F40</f>
        <v>0</v>
      </c>
      <c r="BD134" s="141">
        <f>'II.1.2.6.2 - Kamerové sys...'!F41</f>
        <v>0</v>
      </c>
      <c r="BE134" s="4"/>
      <c r="BT134" s="142" t="s">
        <v>119</v>
      </c>
      <c r="BV134" s="142" t="s">
        <v>79</v>
      </c>
      <c r="BW134" s="142" t="s">
        <v>197</v>
      </c>
      <c r="BX134" s="142" t="s">
        <v>193</v>
      </c>
      <c r="CL134" s="142" t="s">
        <v>1</v>
      </c>
    </row>
    <row r="135" s="4" customFormat="1" ht="16.5" customHeight="1">
      <c r="A135" s="143" t="s">
        <v>91</v>
      </c>
      <c r="B135" s="71"/>
      <c r="C135" s="133"/>
      <c r="D135" s="133"/>
      <c r="E135" s="133"/>
      <c r="F135" s="133"/>
      <c r="G135" s="134" t="s">
        <v>198</v>
      </c>
      <c r="H135" s="134"/>
      <c r="I135" s="134"/>
      <c r="J135" s="134"/>
      <c r="K135" s="134"/>
      <c r="L135" s="133"/>
      <c r="M135" s="134" t="s">
        <v>125</v>
      </c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6">
        <f>'II.1.2.6.3 - IP Domácí te...'!J34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89</v>
      </c>
      <c r="AR135" s="73"/>
      <c r="AS135" s="138">
        <v>0</v>
      </c>
      <c r="AT135" s="139">
        <f>ROUND(SUM(AV135:AW135),2)</f>
        <v>0</v>
      </c>
      <c r="AU135" s="140">
        <f>'II.1.2.6.3 - IP Domácí te...'!P125</f>
        <v>0</v>
      </c>
      <c r="AV135" s="139">
        <f>'II.1.2.6.3 - IP Domácí te...'!J37</f>
        <v>0</v>
      </c>
      <c r="AW135" s="139">
        <f>'II.1.2.6.3 - IP Domácí te...'!J38</f>
        <v>0</v>
      </c>
      <c r="AX135" s="139">
        <f>'II.1.2.6.3 - IP Domácí te...'!J39</f>
        <v>0</v>
      </c>
      <c r="AY135" s="139">
        <f>'II.1.2.6.3 - IP Domácí te...'!J40</f>
        <v>0</v>
      </c>
      <c r="AZ135" s="139">
        <f>'II.1.2.6.3 - IP Domácí te...'!F37</f>
        <v>0</v>
      </c>
      <c r="BA135" s="139">
        <f>'II.1.2.6.3 - IP Domácí te...'!F38</f>
        <v>0</v>
      </c>
      <c r="BB135" s="139">
        <f>'II.1.2.6.3 - IP Domácí te...'!F39</f>
        <v>0</v>
      </c>
      <c r="BC135" s="139">
        <f>'II.1.2.6.3 - IP Domácí te...'!F40</f>
        <v>0</v>
      </c>
      <c r="BD135" s="141">
        <f>'II.1.2.6.3 - IP Domácí te...'!F41</f>
        <v>0</v>
      </c>
      <c r="BE135" s="4"/>
      <c r="BT135" s="142" t="s">
        <v>119</v>
      </c>
      <c r="BV135" s="142" t="s">
        <v>79</v>
      </c>
      <c r="BW135" s="142" t="s">
        <v>199</v>
      </c>
      <c r="BX135" s="142" t="s">
        <v>193</v>
      </c>
      <c r="CL135" s="142" t="s">
        <v>1</v>
      </c>
    </row>
    <row r="136" s="4" customFormat="1" ht="16.5" customHeight="1">
      <c r="A136" s="143" t="s">
        <v>91</v>
      </c>
      <c r="B136" s="71"/>
      <c r="C136" s="133"/>
      <c r="D136" s="133"/>
      <c r="E136" s="133"/>
      <c r="F136" s="133"/>
      <c r="G136" s="134" t="s">
        <v>200</v>
      </c>
      <c r="H136" s="134"/>
      <c r="I136" s="134"/>
      <c r="J136" s="134"/>
      <c r="K136" s="134"/>
      <c r="L136" s="133"/>
      <c r="M136" s="134" t="s">
        <v>128</v>
      </c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6">
        <f>'II.1.2.6.4 - Aktivní prvky'!J34</f>
        <v>0</v>
      </c>
      <c r="AH136" s="133"/>
      <c r="AI136" s="133"/>
      <c r="AJ136" s="133"/>
      <c r="AK136" s="133"/>
      <c r="AL136" s="133"/>
      <c r="AM136" s="133"/>
      <c r="AN136" s="136">
        <f>SUM(AG136,AT136)</f>
        <v>0</v>
      </c>
      <c r="AO136" s="133"/>
      <c r="AP136" s="133"/>
      <c r="AQ136" s="137" t="s">
        <v>89</v>
      </c>
      <c r="AR136" s="73"/>
      <c r="AS136" s="138">
        <v>0</v>
      </c>
      <c r="AT136" s="139">
        <f>ROUND(SUM(AV136:AW136),2)</f>
        <v>0</v>
      </c>
      <c r="AU136" s="140">
        <f>'II.1.2.6.4 - Aktivní prvky'!P125</f>
        <v>0</v>
      </c>
      <c r="AV136" s="139">
        <f>'II.1.2.6.4 - Aktivní prvky'!J37</f>
        <v>0</v>
      </c>
      <c r="AW136" s="139">
        <f>'II.1.2.6.4 - Aktivní prvky'!J38</f>
        <v>0</v>
      </c>
      <c r="AX136" s="139">
        <f>'II.1.2.6.4 - Aktivní prvky'!J39</f>
        <v>0</v>
      </c>
      <c r="AY136" s="139">
        <f>'II.1.2.6.4 - Aktivní prvky'!J40</f>
        <v>0</v>
      </c>
      <c r="AZ136" s="139">
        <f>'II.1.2.6.4 - Aktivní prvky'!F37</f>
        <v>0</v>
      </c>
      <c r="BA136" s="139">
        <f>'II.1.2.6.4 - Aktivní prvky'!F38</f>
        <v>0</v>
      </c>
      <c r="BB136" s="139">
        <f>'II.1.2.6.4 - Aktivní prvky'!F39</f>
        <v>0</v>
      </c>
      <c r="BC136" s="139">
        <f>'II.1.2.6.4 - Aktivní prvky'!F40</f>
        <v>0</v>
      </c>
      <c r="BD136" s="141">
        <f>'II.1.2.6.4 - Aktivní prvky'!F41</f>
        <v>0</v>
      </c>
      <c r="BE136" s="4"/>
      <c r="BT136" s="142" t="s">
        <v>119</v>
      </c>
      <c r="BV136" s="142" t="s">
        <v>79</v>
      </c>
      <c r="BW136" s="142" t="s">
        <v>201</v>
      </c>
      <c r="BX136" s="142" t="s">
        <v>193</v>
      </c>
      <c r="CL136" s="142" t="s">
        <v>1</v>
      </c>
    </row>
    <row r="137" s="4" customFormat="1" ht="16.5" customHeight="1">
      <c r="A137" s="143" t="s">
        <v>91</v>
      </c>
      <c r="B137" s="71"/>
      <c r="C137" s="133"/>
      <c r="D137" s="133"/>
      <c r="E137" s="133"/>
      <c r="F137" s="133"/>
      <c r="G137" s="134" t="s">
        <v>202</v>
      </c>
      <c r="H137" s="134"/>
      <c r="I137" s="134"/>
      <c r="J137" s="134"/>
      <c r="K137" s="134"/>
      <c r="L137" s="133"/>
      <c r="M137" s="134" t="s">
        <v>131</v>
      </c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6">
        <f>'II.1.2.6.5 - Access point...'!J34</f>
        <v>0</v>
      </c>
      <c r="AH137" s="133"/>
      <c r="AI137" s="133"/>
      <c r="AJ137" s="133"/>
      <c r="AK137" s="133"/>
      <c r="AL137" s="133"/>
      <c r="AM137" s="133"/>
      <c r="AN137" s="136">
        <f>SUM(AG137,AT137)</f>
        <v>0</v>
      </c>
      <c r="AO137" s="133"/>
      <c r="AP137" s="133"/>
      <c r="AQ137" s="137" t="s">
        <v>89</v>
      </c>
      <c r="AR137" s="73"/>
      <c r="AS137" s="138">
        <v>0</v>
      </c>
      <c r="AT137" s="139">
        <f>ROUND(SUM(AV137:AW137),2)</f>
        <v>0</v>
      </c>
      <c r="AU137" s="140">
        <f>'II.1.2.6.5 - Access point...'!P125</f>
        <v>0</v>
      </c>
      <c r="AV137" s="139">
        <f>'II.1.2.6.5 - Access point...'!J37</f>
        <v>0</v>
      </c>
      <c r="AW137" s="139">
        <f>'II.1.2.6.5 - Access point...'!J38</f>
        <v>0</v>
      </c>
      <c r="AX137" s="139">
        <f>'II.1.2.6.5 - Access point...'!J39</f>
        <v>0</v>
      </c>
      <c r="AY137" s="139">
        <f>'II.1.2.6.5 - Access point...'!J40</f>
        <v>0</v>
      </c>
      <c r="AZ137" s="139">
        <f>'II.1.2.6.5 - Access point...'!F37</f>
        <v>0</v>
      </c>
      <c r="BA137" s="139">
        <f>'II.1.2.6.5 - Access point...'!F38</f>
        <v>0</v>
      </c>
      <c r="BB137" s="139">
        <f>'II.1.2.6.5 - Access point...'!F39</f>
        <v>0</v>
      </c>
      <c r="BC137" s="139">
        <f>'II.1.2.6.5 - Access point...'!F40</f>
        <v>0</v>
      </c>
      <c r="BD137" s="141">
        <f>'II.1.2.6.5 - Access point...'!F41</f>
        <v>0</v>
      </c>
      <c r="BE137" s="4"/>
      <c r="BT137" s="142" t="s">
        <v>119</v>
      </c>
      <c r="BV137" s="142" t="s">
        <v>79</v>
      </c>
      <c r="BW137" s="142" t="s">
        <v>203</v>
      </c>
      <c r="BX137" s="142" t="s">
        <v>193</v>
      </c>
      <c r="CL137" s="142" t="s">
        <v>1</v>
      </c>
    </row>
    <row r="138" s="4" customFormat="1" ht="16.5" customHeight="1">
      <c r="A138" s="143" t="s">
        <v>91</v>
      </c>
      <c r="B138" s="71"/>
      <c r="C138" s="133"/>
      <c r="D138" s="133"/>
      <c r="E138" s="133"/>
      <c r="F138" s="133"/>
      <c r="G138" s="134" t="s">
        <v>204</v>
      </c>
      <c r="H138" s="134"/>
      <c r="I138" s="134"/>
      <c r="J138" s="134"/>
      <c r="K138" s="134"/>
      <c r="L138" s="133"/>
      <c r="M138" s="134" t="s">
        <v>134</v>
      </c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6">
        <f>'II.1.2.6.6 - IP Jednotný čas'!J34</f>
        <v>0</v>
      </c>
      <c r="AH138" s="133"/>
      <c r="AI138" s="133"/>
      <c r="AJ138" s="133"/>
      <c r="AK138" s="133"/>
      <c r="AL138" s="133"/>
      <c r="AM138" s="133"/>
      <c r="AN138" s="136">
        <f>SUM(AG138,AT138)</f>
        <v>0</v>
      </c>
      <c r="AO138" s="133"/>
      <c r="AP138" s="133"/>
      <c r="AQ138" s="137" t="s">
        <v>89</v>
      </c>
      <c r="AR138" s="73"/>
      <c r="AS138" s="138">
        <v>0</v>
      </c>
      <c r="AT138" s="139">
        <f>ROUND(SUM(AV138:AW138),2)</f>
        <v>0</v>
      </c>
      <c r="AU138" s="140">
        <f>'II.1.2.6.6 - IP Jednotný čas'!P125</f>
        <v>0</v>
      </c>
      <c r="AV138" s="139">
        <f>'II.1.2.6.6 - IP Jednotný čas'!J37</f>
        <v>0</v>
      </c>
      <c r="AW138" s="139">
        <f>'II.1.2.6.6 - IP Jednotný čas'!J38</f>
        <v>0</v>
      </c>
      <c r="AX138" s="139">
        <f>'II.1.2.6.6 - IP Jednotný čas'!J39</f>
        <v>0</v>
      </c>
      <c r="AY138" s="139">
        <f>'II.1.2.6.6 - IP Jednotný čas'!J40</f>
        <v>0</v>
      </c>
      <c r="AZ138" s="139">
        <f>'II.1.2.6.6 - IP Jednotný čas'!F37</f>
        <v>0</v>
      </c>
      <c r="BA138" s="139">
        <f>'II.1.2.6.6 - IP Jednotný čas'!F38</f>
        <v>0</v>
      </c>
      <c r="BB138" s="139">
        <f>'II.1.2.6.6 - IP Jednotný čas'!F39</f>
        <v>0</v>
      </c>
      <c r="BC138" s="139">
        <f>'II.1.2.6.6 - IP Jednotný čas'!F40</f>
        <v>0</v>
      </c>
      <c r="BD138" s="141">
        <f>'II.1.2.6.6 - IP Jednotný čas'!F41</f>
        <v>0</v>
      </c>
      <c r="BE138" s="4"/>
      <c r="BT138" s="142" t="s">
        <v>119</v>
      </c>
      <c r="BV138" s="142" t="s">
        <v>79</v>
      </c>
      <c r="BW138" s="142" t="s">
        <v>205</v>
      </c>
      <c r="BX138" s="142" t="s">
        <v>193</v>
      </c>
      <c r="CL138" s="142" t="s">
        <v>1</v>
      </c>
    </row>
    <row r="139" s="4" customFormat="1" ht="16.5" customHeight="1">
      <c r="A139" s="143" t="s">
        <v>91</v>
      </c>
      <c r="B139" s="71"/>
      <c r="C139" s="133"/>
      <c r="D139" s="133"/>
      <c r="E139" s="133"/>
      <c r="F139" s="133"/>
      <c r="G139" s="134" t="s">
        <v>206</v>
      </c>
      <c r="H139" s="134"/>
      <c r="I139" s="134"/>
      <c r="J139" s="134"/>
      <c r="K139" s="134"/>
      <c r="L139" s="133"/>
      <c r="M139" s="134" t="s">
        <v>137</v>
      </c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6">
        <f>'II.1.2.6.7 - Společná tel...'!J34</f>
        <v>0</v>
      </c>
      <c r="AH139" s="133"/>
      <c r="AI139" s="133"/>
      <c r="AJ139" s="133"/>
      <c r="AK139" s="133"/>
      <c r="AL139" s="133"/>
      <c r="AM139" s="133"/>
      <c r="AN139" s="136">
        <f>SUM(AG139,AT139)</f>
        <v>0</v>
      </c>
      <c r="AO139" s="133"/>
      <c r="AP139" s="133"/>
      <c r="AQ139" s="137" t="s">
        <v>89</v>
      </c>
      <c r="AR139" s="73"/>
      <c r="AS139" s="138">
        <v>0</v>
      </c>
      <c r="AT139" s="139">
        <f>ROUND(SUM(AV139:AW139),2)</f>
        <v>0</v>
      </c>
      <c r="AU139" s="140">
        <f>'II.1.2.6.7 - Společná tel...'!P125</f>
        <v>0</v>
      </c>
      <c r="AV139" s="139">
        <f>'II.1.2.6.7 - Společná tel...'!J37</f>
        <v>0</v>
      </c>
      <c r="AW139" s="139">
        <f>'II.1.2.6.7 - Společná tel...'!J38</f>
        <v>0</v>
      </c>
      <c r="AX139" s="139">
        <f>'II.1.2.6.7 - Společná tel...'!J39</f>
        <v>0</v>
      </c>
      <c r="AY139" s="139">
        <f>'II.1.2.6.7 - Společná tel...'!J40</f>
        <v>0</v>
      </c>
      <c r="AZ139" s="139">
        <f>'II.1.2.6.7 - Společná tel...'!F37</f>
        <v>0</v>
      </c>
      <c r="BA139" s="139">
        <f>'II.1.2.6.7 - Společná tel...'!F38</f>
        <v>0</v>
      </c>
      <c r="BB139" s="139">
        <f>'II.1.2.6.7 - Společná tel...'!F39</f>
        <v>0</v>
      </c>
      <c r="BC139" s="139">
        <f>'II.1.2.6.7 - Společná tel...'!F40</f>
        <v>0</v>
      </c>
      <c r="BD139" s="141">
        <f>'II.1.2.6.7 - Společná tel...'!F41</f>
        <v>0</v>
      </c>
      <c r="BE139" s="4"/>
      <c r="BT139" s="142" t="s">
        <v>119</v>
      </c>
      <c r="BV139" s="142" t="s">
        <v>79</v>
      </c>
      <c r="BW139" s="142" t="s">
        <v>207</v>
      </c>
      <c r="BX139" s="142" t="s">
        <v>193</v>
      </c>
      <c r="CL139" s="142" t="s">
        <v>1</v>
      </c>
    </row>
    <row r="140" s="4" customFormat="1" ht="16.5" customHeight="1">
      <c r="A140" s="143" t="s">
        <v>91</v>
      </c>
      <c r="B140" s="71"/>
      <c r="C140" s="133"/>
      <c r="D140" s="133"/>
      <c r="E140" s="133"/>
      <c r="F140" s="133"/>
      <c r="G140" s="134" t="s">
        <v>208</v>
      </c>
      <c r="H140" s="134"/>
      <c r="I140" s="134"/>
      <c r="J140" s="134"/>
      <c r="K140" s="134"/>
      <c r="L140" s="133"/>
      <c r="M140" s="134" t="s">
        <v>140</v>
      </c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6">
        <f>'II.1.2.6.8 - Dorozumívací...'!J34</f>
        <v>0</v>
      </c>
      <c r="AH140" s="133"/>
      <c r="AI140" s="133"/>
      <c r="AJ140" s="133"/>
      <c r="AK140" s="133"/>
      <c r="AL140" s="133"/>
      <c r="AM140" s="133"/>
      <c r="AN140" s="136">
        <f>SUM(AG140,AT140)</f>
        <v>0</v>
      </c>
      <c r="AO140" s="133"/>
      <c r="AP140" s="133"/>
      <c r="AQ140" s="137" t="s">
        <v>89</v>
      </c>
      <c r="AR140" s="73"/>
      <c r="AS140" s="138">
        <v>0</v>
      </c>
      <c r="AT140" s="139">
        <f>ROUND(SUM(AV140:AW140),2)</f>
        <v>0</v>
      </c>
      <c r="AU140" s="140">
        <f>'II.1.2.6.8 - Dorozumívací...'!P125</f>
        <v>0</v>
      </c>
      <c r="AV140" s="139">
        <f>'II.1.2.6.8 - Dorozumívací...'!J37</f>
        <v>0</v>
      </c>
      <c r="AW140" s="139">
        <f>'II.1.2.6.8 - Dorozumívací...'!J38</f>
        <v>0</v>
      </c>
      <c r="AX140" s="139">
        <f>'II.1.2.6.8 - Dorozumívací...'!J39</f>
        <v>0</v>
      </c>
      <c r="AY140" s="139">
        <f>'II.1.2.6.8 - Dorozumívací...'!J40</f>
        <v>0</v>
      </c>
      <c r="AZ140" s="139">
        <f>'II.1.2.6.8 - Dorozumívací...'!F37</f>
        <v>0</v>
      </c>
      <c r="BA140" s="139">
        <f>'II.1.2.6.8 - Dorozumívací...'!F38</f>
        <v>0</v>
      </c>
      <c r="BB140" s="139">
        <f>'II.1.2.6.8 - Dorozumívací...'!F39</f>
        <v>0</v>
      </c>
      <c r="BC140" s="139">
        <f>'II.1.2.6.8 - Dorozumívací...'!F40</f>
        <v>0</v>
      </c>
      <c r="BD140" s="141">
        <f>'II.1.2.6.8 - Dorozumívací...'!F41</f>
        <v>0</v>
      </c>
      <c r="BE140" s="4"/>
      <c r="BT140" s="142" t="s">
        <v>119</v>
      </c>
      <c r="BV140" s="142" t="s">
        <v>79</v>
      </c>
      <c r="BW140" s="142" t="s">
        <v>209</v>
      </c>
      <c r="BX140" s="142" t="s">
        <v>193</v>
      </c>
      <c r="CL140" s="142" t="s">
        <v>1</v>
      </c>
    </row>
    <row r="141" s="4" customFormat="1" ht="16.5" customHeight="1">
      <c r="A141" s="143" t="s">
        <v>91</v>
      </c>
      <c r="B141" s="71"/>
      <c r="C141" s="133"/>
      <c r="D141" s="133"/>
      <c r="E141" s="133"/>
      <c r="F141" s="133"/>
      <c r="G141" s="134" t="s">
        <v>210</v>
      </c>
      <c r="H141" s="134"/>
      <c r="I141" s="134"/>
      <c r="J141" s="134"/>
      <c r="K141" s="134"/>
      <c r="L141" s="133"/>
      <c r="M141" s="134" t="s">
        <v>143</v>
      </c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6">
        <f>'II.1.2.6.12 - Elektronick...'!J34</f>
        <v>0</v>
      </c>
      <c r="AH141" s="133"/>
      <c r="AI141" s="133"/>
      <c r="AJ141" s="133"/>
      <c r="AK141" s="133"/>
      <c r="AL141" s="133"/>
      <c r="AM141" s="133"/>
      <c r="AN141" s="136">
        <f>SUM(AG141,AT141)</f>
        <v>0</v>
      </c>
      <c r="AO141" s="133"/>
      <c r="AP141" s="133"/>
      <c r="AQ141" s="137" t="s">
        <v>89</v>
      </c>
      <c r="AR141" s="73"/>
      <c r="AS141" s="138">
        <v>0</v>
      </c>
      <c r="AT141" s="139">
        <f>ROUND(SUM(AV141:AW141),2)</f>
        <v>0</v>
      </c>
      <c r="AU141" s="140">
        <f>'II.1.2.6.12 - Elektronick...'!P125</f>
        <v>0</v>
      </c>
      <c r="AV141" s="139">
        <f>'II.1.2.6.12 - Elektronick...'!J37</f>
        <v>0</v>
      </c>
      <c r="AW141" s="139">
        <f>'II.1.2.6.12 - Elektronick...'!J38</f>
        <v>0</v>
      </c>
      <c r="AX141" s="139">
        <f>'II.1.2.6.12 - Elektronick...'!J39</f>
        <v>0</v>
      </c>
      <c r="AY141" s="139">
        <f>'II.1.2.6.12 - Elektronick...'!J40</f>
        <v>0</v>
      </c>
      <c r="AZ141" s="139">
        <f>'II.1.2.6.12 - Elektronick...'!F37</f>
        <v>0</v>
      </c>
      <c r="BA141" s="139">
        <f>'II.1.2.6.12 - Elektronick...'!F38</f>
        <v>0</v>
      </c>
      <c r="BB141" s="139">
        <f>'II.1.2.6.12 - Elektronick...'!F39</f>
        <v>0</v>
      </c>
      <c r="BC141" s="139">
        <f>'II.1.2.6.12 - Elektronick...'!F40</f>
        <v>0</v>
      </c>
      <c r="BD141" s="141">
        <f>'II.1.2.6.12 - Elektronick...'!F41</f>
        <v>0</v>
      </c>
      <c r="BE141" s="4"/>
      <c r="BT141" s="142" t="s">
        <v>119</v>
      </c>
      <c r="BV141" s="142" t="s">
        <v>79</v>
      </c>
      <c r="BW141" s="142" t="s">
        <v>211</v>
      </c>
      <c r="BX141" s="142" t="s">
        <v>193</v>
      </c>
      <c r="CL141" s="142" t="s">
        <v>1</v>
      </c>
    </row>
    <row r="142" s="4" customFormat="1" ht="16.5" customHeight="1">
      <c r="A142" s="143" t="s">
        <v>91</v>
      </c>
      <c r="B142" s="71"/>
      <c r="C142" s="133"/>
      <c r="D142" s="133"/>
      <c r="E142" s="133"/>
      <c r="F142" s="133"/>
      <c r="G142" s="134" t="s">
        <v>212</v>
      </c>
      <c r="H142" s="134"/>
      <c r="I142" s="134"/>
      <c r="J142" s="134"/>
      <c r="K142" s="134"/>
      <c r="L142" s="133"/>
      <c r="M142" s="134" t="s">
        <v>213</v>
      </c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6">
        <f>'II.1.2.6.14 - Grafická na...'!J34</f>
        <v>0</v>
      </c>
      <c r="AH142" s="133"/>
      <c r="AI142" s="133"/>
      <c r="AJ142" s="133"/>
      <c r="AK142" s="133"/>
      <c r="AL142" s="133"/>
      <c r="AM142" s="133"/>
      <c r="AN142" s="136">
        <f>SUM(AG142,AT142)</f>
        <v>0</v>
      </c>
      <c r="AO142" s="133"/>
      <c r="AP142" s="133"/>
      <c r="AQ142" s="137" t="s">
        <v>89</v>
      </c>
      <c r="AR142" s="73"/>
      <c r="AS142" s="138">
        <v>0</v>
      </c>
      <c r="AT142" s="139">
        <f>ROUND(SUM(AV142:AW142),2)</f>
        <v>0</v>
      </c>
      <c r="AU142" s="140">
        <f>'II.1.2.6.14 - Grafická na...'!P125</f>
        <v>0</v>
      </c>
      <c r="AV142" s="139">
        <f>'II.1.2.6.14 - Grafická na...'!J37</f>
        <v>0</v>
      </c>
      <c r="AW142" s="139">
        <f>'II.1.2.6.14 - Grafická na...'!J38</f>
        <v>0</v>
      </c>
      <c r="AX142" s="139">
        <f>'II.1.2.6.14 - Grafická na...'!J39</f>
        <v>0</v>
      </c>
      <c r="AY142" s="139">
        <f>'II.1.2.6.14 - Grafická na...'!J40</f>
        <v>0</v>
      </c>
      <c r="AZ142" s="139">
        <f>'II.1.2.6.14 - Grafická na...'!F37</f>
        <v>0</v>
      </c>
      <c r="BA142" s="139">
        <f>'II.1.2.6.14 - Grafická na...'!F38</f>
        <v>0</v>
      </c>
      <c r="BB142" s="139">
        <f>'II.1.2.6.14 - Grafická na...'!F39</f>
        <v>0</v>
      </c>
      <c r="BC142" s="139">
        <f>'II.1.2.6.14 - Grafická na...'!F40</f>
        <v>0</v>
      </c>
      <c r="BD142" s="141">
        <f>'II.1.2.6.14 - Grafická na...'!F41</f>
        <v>0</v>
      </c>
      <c r="BE142" s="4"/>
      <c r="BT142" s="142" t="s">
        <v>119</v>
      </c>
      <c r="BV142" s="142" t="s">
        <v>79</v>
      </c>
      <c r="BW142" s="142" t="s">
        <v>214</v>
      </c>
      <c r="BX142" s="142" t="s">
        <v>193</v>
      </c>
      <c r="CL142" s="142" t="s">
        <v>1</v>
      </c>
    </row>
    <row r="143" s="4" customFormat="1" ht="16.5" customHeight="1">
      <c r="A143" s="4"/>
      <c r="B143" s="71"/>
      <c r="C143" s="133"/>
      <c r="D143" s="133"/>
      <c r="E143" s="133"/>
      <c r="F143" s="134" t="s">
        <v>215</v>
      </c>
      <c r="G143" s="134"/>
      <c r="H143" s="134"/>
      <c r="I143" s="134"/>
      <c r="J143" s="134"/>
      <c r="K143" s="133"/>
      <c r="L143" s="134" t="s">
        <v>149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5">
        <f>ROUND(SUM(AG144:AG145),2)</f>
        <v>0</v>
      </c>
      <c r="AH143" s="133"/>
      <c r="AI143" s="133"/>
      <c r="AJ143" s="133"/>
      <c r="AK143" s="133"/>
      <c r="AL143" s="133"/>
      <c r="AM143" s="133"/>
      <c r="AN143" s="136">
        <f>SUM(AG143,AT143)</f>
        <v>0</v>
      </c>
      <c r="AO143" s="133"/>
      <c r="AP143" s="133"/>
      <c r="AQ143" s="137" t="s">
        <v>89</v>
      </c>
      <c r="AR143" s="73"/>
      <c r="AS143" s="138">
        <f>ROUND(SUM(AS144:AS145),2)</f>
        <v>0</v>
      </c>
      <c r="AT143" s="139">
        <f>ROUND(SUM(AV143:AW143),2)</f>
        <v>0</v>
      </c>
      <c r="AU143" s="140">
        <f>ROUND(SUM(AU144:AU145),5)</f>
        <v>0</v>
      </c>
      <c r="AV143" s="139">
        <f>ROUND(AZ143*L29,2)</f>
        <v>0</v>
      </c>
      <c r="AW143" s="139">
        <f>ROUND(BA143*L30,2)</f>
        <v>0</v>
      </c>
      <c r="AX143" s="139">
        <f>ROUND(BB143*L29,2)</f>
        <v>0</v>
      </c>
      <c r="AY143" s="139">
        <f>ROUND(BC143*L30,2)</f>
        <v>0</v>
      </c>
      <c r="AZ143" s="139">
        <f>ROUND(SUM(AZ144:AZ145),2)</f>
        <v>0</v>
      </c>
      <c r="BA143" s="139">
        <f>ROUND(SUM(BA144:BA145),2)</f>
        <v>0</v>
      </c>
      <c r="BB143" s="139">
        <f>ROUND(SUM(BB144:BB145),2)</f>
        <v>0</v>
      </c>
      <c r="BC143" s="139">
        <f>ROUND(SUM(BC144:BC145),2)</f>
        <v>0</v>
      </c>
      <c r="BD143" s="141">
        <f>ROUND(SUM(BD144:BD145),2)</f>
        <v>0</v>
      </c>
      <c r="BE143" s="4"/>
      <c r="BS143" s="142" t="s">
        <v>76</v>
      </c>
      <c r="BT143" s="142" t="s">
        <v>94</v>
      </c>
      <c r="BU143" s="142" t="s">
        <v>78</v>
      </c>
      <c r="BV143" s="142" t="s">
        <v>79</v>
      </c>
      <c r="BW143" s="142" t="s">
        <v>216</v>
      </c>
      <c r="BX143" s="142" t="s">
        <v>182</v>
      </c>
      <c r="CL143" s="142" t="s">
        <v>1</v>
      </c>
    </row>
    <row r="144" s="4" customFormat="1" ht="16.5" customHeight="1">
      <c r="A144" s="143" t="s">
        <v>91</v>
      </c>
      <c r="B144" s="71"/>
      <c r="C144" s="133"/>
      <c r="D144" s="133"/>
      <c r="E144" s="133"/>
      <c r="F144" s="133"/>
      <c r="G144" s="134" t="s">
        <v>217</v>
      </c>
      <c r="H144" s="134"/>
      <c r="I144" s="134"/>
      <c r="J144" s="134"/>
      <c r="K144" s="134"/>
      <c r="L144" s="133"/>
      <c r="M144" s="134" t="s">
        <v>152</v>
      </c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6">
        <f>'II.1.2.7.9 - Elektrická p...'!J34</f>
        <v>0</v>
      </c>
      <c r="AH144" s="133"/>
      <c r="AI144" s="133"/>
      <c r="AJ144" s="133"/>
      <c r="AK144" s="133"/>
      <c r="AL144" s="133"/>
      <c r="AM144" s="133"/>
      <c r="AN144" s="136">
        <f>SUM(AG144,AT144)</f>
        <v>0</v>
      </c>
      <c r="AO144" s="133"/>
      <c r="AP144" s="133"/>
      <c r="AQ144" s="137" t="s">
        <v>89</v>
      </c>
      <c r="AR144" s="73"/>
      <c r="AS144" s="138">
        <v>0</v>
      </c>
      <c r="AT144" s="139">
        <f>ROUND(SUM(AV144:AW144),2)</f>
        <v>0</v>
      </c>
      <c r="AU144" s="140">
        <f>'II.1.2.7.9 - Elektrická p...'!P125</f>
        <v>0</v>
      </c>
      <c r="AV144" s="139">
        <f>'II.1.2.7.9 - Elektrická p...'!J37</f>
        <v>0</v>
      </c>
      <c r="AW144" s="139">
        <f>'II.1.2.7.9 - Elektrická p...'!J38</f>
        <v>0</v>
      </c>
      <c r="AX144" s="139">
        <f>'II.1.2.7.9 - Elektrická p...'!J39</f>
        <v>0</v>
      </c>
      <c r="AY144" s="139">
        <f>'II.1.2.7.9 - Elektrická p...'!J40</f>
        <v>0</v>
      </c>
      <c r="AZ144" s="139">
        <f>'II.1.2.7.9 - Elektrická p...'!F37</f>
        <v>0</v>
      </c>
      <c r="BA144" s="139">
        <f>'II.1.2.7.9 - Elektrická p...'!F38</f>
        <v>0</v>
      </c>
      <c r="BB144" s="139">
        <f>'II.1.2.7.9 - Elektrická p...'!F39</f>
        <v>0</v>
      </c>
      <c r="BC144" s="139">
        <f>'II.1.2.7.9 - Elektrická p...'!F40</f>
        <v>0</v>
      </c>
      <c r="BD144" s="141">
        <f>'II.1.2.7.9 - Elektrická p...'!F41</f>
        <v>0</v>
      </c>
      <c r="BE144" s="4"/>
      <c r="BT144" s="142" t="s">
        <v>119</v>
      </c>
      <c r="BV144" s="142" t="s">
        <v>79</v>
      </c>
      <c r="BW144" s="142" t="s">
        <v>218</v>
      </c>
      <c r="BX144" s="142" t="s">
        <v>216</v>
      </c>
      <c r="CL144" s="142" t="s">
        <v>1</v>
      </c>
    </row>
    <row r="145" s="4" customFormat="1" ht="16.5" customHeight="1">
      <c r="A145" s="143" t="s">
        <v>91</v>
      </c>
      <c r="B145" s="71"/>
      <c r="C145" s="133"/>
      <c r="D145" s="133"/>
      <c r="E145" s="133"/>
      <c r="F145" s="133"/>
      <c r="G145" s="134" t="s">
        <v>219</v>
      </c>
      <c r="H145" s="134"/>
      <c r="I145" s="134"/>
      <c r="J145" s="134"/>
      <c r="K145" s="134"/>
      <c r="L145" s="133"/>
      <c r="M145" s="134" t="s">
        <v>155</v>
      </c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6">
        <f>'II.1.2.7.10 - Evakuační r...'!J34</f>
        <v>0</v>
      </c>
      <c r="AH145" s="133"/>
      <c r="AI145" s="133"/>
      <c r="AJ145" s="133"/>
      <c r="AK145" s="133"/>
      <c r="AL145" s="133"/>
      <c r="AM145" s="133"/>
      <c r="AN145" s="136">
        <f>SUM(AG145,AT145)</f>
        <v>0</v>
      </c>
      <c r="AO145" s="133"/>
      <c r="AP145" s="133"/>
      <c r="AQ145" s="137" t="s">
        <v>89</v>
      </c>
      <c r="AR145" s="73"/>
      <c r="AS145" s="138">
        <v>0</v>
      </c>
      <c r="AT145" s="139">
        <f>ROUND(SUM(AV145:AW145),2)</f>
        <v>0</v>
      </c>
      <c r="AU145" s="140">
        <f>'II.1.2.7.10 - Evakuační r...'!P125</f>
        <v>0</v>
      </c>
      <c r="AV145" s="139">
        <f>'II.1.2.7.10 - Evakuační r...'!J37</f>
        <v>0</v>
      </c>
      <c r="AW145" s="139">
        <f>'II.1.2.7.10 - Evakuační r...'!J38</f>
        <v>0</v>
      </c>
      <c r="AX145" s="139">
        <f>'II.1.2.7.10 - Evakuační r...'!J39</f>
        <v>0</v>
      </c>
      <c r="AY145" s="139">
        <f>'II.1.2.7.10 - Evakuační r...'!J40</f>
        <v>0</v>
      </c>
      <c r="AZ145" s="139">
        <f>'II.1.2.7.10 - Evakuační r...'!F37</f>
        <v>0</v>
      </c>
      <c r="BA145" s="139">
        <f>'II.1.2.7.10 - Evakuační r...'!F38</f>
        <v>0</v>
      </c>
      <c r="BB145" s="139">
        <f>'II.1.2.7.10 - Evakuační r...'!F39</f>
        <v>0</v>
      </c>
      <c r="BC145" s="139">
        <f>'II.1.2.7.10 - Evakuační r...'!F40</f>
        <v>0</v>
      </c>
      <c r="BD145" s="141">
        <f>'II.1.2.7.10 - Evakuační r...'!F41</f>
        <v>0</v>
      </c>
      <c r="BE145" s="4"/>
      <c r="BT145" s="142" t="s">
        <v>119</v>
      </c>
      <c r="BV145" s="142" t="s">
        <v>79</v>
      </c>
      <c r="BW145" s="142" t="s">
        <v>220</v>
      </c>
      <c r="BX145" s="142" t="s">
        <v>216</v>
      </c>
      <c r="CL145" s="142" t="s">
        <v>1</v>
      </c>
    </row>
    <row r="146" s="4" customFormat="1" ht="16.5" customHeight="1">
      <c r="A146" s="143" t="s">
        <v>91</v>
      </c>
      <c r="B146" s="71"/>
      <c r="C146" s="133"/>
      <c r="D146" s="133"/>
      <c r="E146" s="133"/>
      <c r="F146" s="134" t="s">
        <v>221</v>
      </c>
      <c r="G146" s="134"/>
      <c r="H146" s="134"/>
      <c r="I146" s="134"/>
      <c r="J146" s="134"/>
      <c r="K146" s="133"/>
      <c r="L146" s="134" t="s">
        <v>158</v>
      </c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6">
        <f>'II.1.2.8 - Měření a regulace'!J34</f>
        <v>0</v>
      </c>
      <c r="AH146" s="133"/>
      <c r="AI146" s="133"/>
      <c r="AJ146" s="133"/>
      <c r="AK146" s="133"/>
      <c r="AL146" s="133"/>
      <c r="AM146" s="133"/>
      <c r="AN146" s="136">
        <f>SUM(AG146,AT146)</f>
        <v>0</v>
      </c>
      <c r="AO146" s="133"/>
      <c r="AP146" s="133"/>
      <c r="AQ146" s="137" t="s">
        <v>89</v>
      </c>
      <c r="AR146" s="73"/>
      <c r="AS146" s="138">
        <v>0</v>
      </c>
      <c r="AT146" s="139">
        <f>ROUND(SUM(AV146:AW146),2)</f>
        <v>0</v>
      </c>
      <c r="AU146" s="140">
        <f>'II.1.2.8 - Měření a regulace'!P130</f>
        <v>0</v>
      </c>
      <c r="AV146" s="139">
        <f>'II.1.2.8 - Měření a regulace'!J37</f>
        <v>0</v>
      </c>
      <c r="AW146" s="139">
        <f>'II.1.2.8 - Měření a regulace'!J38</f>
        <v>0</v>
      </c>
      <c r="AX146" s="139">
        <f>'II.1.2.8 - Měření a regulace'!J39</f>
        <v>0</v>
      </c>
      <c r="AY146" s="139">
        <f>'II.1.2.8 - Měření a regulace'!J40</f>
        <v>0</v>
      </c>
      <c r="AZ146" s="139">
        <f>'II.1.2.8 - Měření a regulace'!F37</f>
        <v>0</v>
      </c>
      <c r="BA146" s="139">
        <f>'II.1.2.8 - Měření a regulace'!F38</f>
        <v>0</v>
      </c>
      <c r="BB146" s="139">
        <f>'II.1.2.8 - Měření a regulace'!F39</f>
        <v>0</v>
      </c>
      <c r="BC146" s="139">
        <f>'II.1.2.8 - Měření a regulace'!F40</f>
        <v>0</v>
      </c>
      <c r="BD146" s="141">
        <f>'II.1.2.8 - Měření a regulace'!F41</f>
        <v>0</v>
      </c>
      <c r="BE146" s="4"/>
      <c r="BT146" s="142" t="s">
        <v>94</v>
      </c>
      <c r="BV146" s="142" t="s">
        <v>79</v>
      </c>
      <c r="BW146" s="142" t="s">
        <v>222</v>
      </c>
      <c r="BX146" s="142" t="s">
        <v>182</v>
      </c>
      <c r="CL146" s="142" t="s">
        <v>1</v>
      </c>
    </row>
    <row r="147" s="4" customFormat="1" ht="16.5" customHeight="1">
      <c r="A147" s="4"/>
      <c r="B147" s="71"/>
      <c r="C147" s="133"/>
      <c r="D147" s="133"/>
      <c r="E147" s="134" t="s">
        <v>223</v>
      </c>
      <c r="F147" s="134"/>
      <c r="G147" s="134"/>
      <c r="H147" s="134"/>
      <c r="I147" s="134"/>
      <c r="J147" s="133"/>
      <c r="K147" s="134" t="s">
        <v>161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5">
        <f>ROUND(AG148,2)</f>
        <v>0</v>
      </c>
      <c r="AH147" s="133"/>
      <c r="AI147" s="133"/>
      <c r="AJ147" s="133"/>
      <c r="AK147" s="133"/>
      <c r="AL147" s="133"/>
      <c r="AM147" s="133"/>
      <c r="AN147" s="136">
        <f>SUM(AG147,AT147)</f>
        <v>0</v>
      </c>
      <c r="AO147" s="133"/>
      <c r="AP147" s="133"/>
      <c r="AQ147" s="137" t="s">
        <v>89</v>
      </c>
      <c r="AR147" s="73"/>
      <c r="AS147" s="138">
        <f>ROUND(AS148,2)</f>
        <v>0</v>
      </c>
      <c r="AT147" s="139">
        <f>ROUND(SUM(AV147:AW147),2)</f>
        <v>0</v>
      </c>
      <c r="AU147" s="140">
        <f>ROUND(AU148,5)</f>
        <v>0</v>
      </c>
      <c r="AV147" s="139">
        <f>ROUND(AZ147*L29,2)</f>
        <v>0</v>
      </c>
      <c r="AW147" s="139">
        <f>ROUND(BA147*L30,2)</f>
        <v>0</v>
      </c>
      <c r="AX147" s="139">
        <f>ROUND(BB147*L29,2)</f>
        <v>0</v>
      </c>
      <c r="AY147" s="139">
        <f>ROUND(BC147*L30,2)</f>
        <v>0</v>
      </c>
      <c r="AZ147" s="139">
        <f>ROUND(AZ148,2)</f>
        <v>0</v>
      </c>
      <c r="BA147" s="139">
        <f>ROUND(BA148,2)</f>
        <v>0</v>
      </c>
      <c r="BB147" s="139">
        <f>ROUND(BB148,2)</f>
        <v>0</v>
      </c>
      <c r="BC147" s="139">
        <f>ROUND(BC148,2)</f>
        <v>0</v>
      </c>
      <c r="BD147" s="141">
        <f>ROUND(BD148,2)</f>
        <v>0</v>
      </c>
      <c r="BE147" s="4"/>
      <c r="BS147" s="142" t="s">
        <v>76</v>
      </c>
      <c r="BT147" s="142" t="s">
        <v>86</v>
      </c>
      <c r="BU147" s="142" t="s">
        <v>78</v>
      </c>
      <c r="BV147" s="142" t="s">
        <v>79</v>
      </c>
      <c r="BW147" s="142" t="s">
        <v>224</v>
      </c>
      <c r="BX147" s="142" t="s">
        <v>174</v>
      </c>
      <c r="CL147" s="142" t="s">
        <v>1</v>
      </c>
    </row>
    <row r="148" s="4" customFormat="1" ht="16.5" customHeight="1">
      <c r="A148" s="143" t="s">
        <v>91</v>
      </c>
      <c r="B148" s="71"/>
      <c r="C148" s="133"/>
      <c r="D148" s="133"/>
      <c r="E148" s="133"/>
      <c r="F148" s="134" t="s">
        <v>225</v>
      </c>
      <c r="G148" s="134"/>
      <c r="H148" s="134"/>
      <c r="I148" s="134"/>
      <c r="J148" s="134"/>
      <c r="K148" s="133"/>
      <c r="L148" s="134" t="s">
        <v>226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6">
        <f>'II.2.2 - Výtahy'!J34</f>
        <v>0</v>
      </c>
      <c r="AH148" s="133"/>
      <c r="AI148" s="133"/>
      <c r="AJ148" s="133"/>
      <c r="AK148" s="133"/>
      <c r="AL148" s="133"/>
      <c r="AM148" s="133"/>
      <c r="AN148" s="136">
        <f>SUM(AG148,AT148)</f>
        <v>0</v>
      </c>
      <c r="AO148" s="133"/>
      <c r="AP148" s="133"/>
      <c r="AQ148" s="137" t="s">
        <v>89</v>
      </c>
      <c r="AR148" s="73"/>
      <c r="AS148" s="138">
        <v>0</v>
      </c>
      <c r="AT148" s="139">
        <f>ROUND(SUM(AV148:AW148),2)</f>
        <v>0</v>
      </c>
      <c r="AU148" s="140">
        <f>'II.2.2 - Výtahy'!P126</f>
        <v>0</v>
      </c>
      <c r="AV148" s="139">
        <f>'II.2.2 - Výtahy'!J37</f>
        <v>0</v>
      </c>
      <c r="AW148" s="139">
        <f>'II.2.2 - Výtahy'!J38</f>
        <v>0</v>
      </c>
      <c r="AX148" s="139">
        <f>'II.2.2 - Výtahy'!J39</f>
        <v>0</v>
      </c>
      <c r="AY148" s="139">
        <f>'II.2.2 - Výtahy'!J40</f>
        <v>0</v>
      </c>
      <c r="AZ148" s="139">
        <f>'II.2.2 - Výtahy'!F37</f>
        <v>0</v>
      </c>
      <c r="BA148" s="139">
        <f>'II.2.2 - Výtahy'!F38</f>
        <v>0</v>
      </c>
      <c r="BB148" s="139">
        <f>'II.2.2 - Výtahy'!F39</f>
        <v>0</v>
      </c>
      <c r="BC148" s="139">
        <f>'II.2.2 - Výtahy'!F40</f>
        <v>0</v>
      </c>
      <c r="BD148" s="141">
        <f>'II.2.2 - Výtahy'!F41</f>
        <v>0</v>
      </c>
      <c r="BE148" s="4"/>
      <c r="BT148" s="142" t="s">
        <v>94</v>
      </c>
      <c r="BV148" s="142" t="s">
        <v>79</v>
      </c>
      <c r="BW148" s="142" t="s">
        <v>227</v>
      </c>
      <c r="BX148" s="142" t="s">
        <v>224</v>
      </c>
      <c r="CL148" s="142" t="s">
        <v>1</v>
      </c>
    </row>
    <row r="149" s="4" customFormat="1" ht="16.5" customHeight="1">
      <c r="A149" s="143" t="s">
        <v>91</v>
      </c>
      <c r="B149" s="71"/>
      <c r="C149" s="133"/>
      <c r="D149" s="133"/>
      <c r="E149" s="134" t="s">
        <v>228</v>
      </c>
      <c r="F149" s="134"/>
      <c r="G149" s="134"/>
      <c r="H149" s="134"/>
      <c r="I149" s="134"/>
      <c r="J149" s="133"/>
      <c r="K149" s="134" t="s">
        <v>167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6">
        <f>'II.4 - Požárně bezpečnost...'!J32</f>
        <v>0</v>
      </c>
      <c r="AH149" s="133"/>
      <c r="AI149" s="133"/>
      <c r="AJ149" s="133"/>
      <c r="AK149" s="133"/>
      <c r="AL149" s="133"/>
      <c r="AM149" s="133"/>
      <c r="AN149" s="136">
        <f>SUM(AG149,AT149)</f>
        <v>0</v>
      </c>
      <c r="AO149" s="133"/>
      <c r="AP149" s="133"/>
      <c r="AQ149" s="137" t="s">
        <v>89</v>
      </c>
      <c r="AR149" s="73"/>
      <c r="AS149" s="138">
        <v>0</v>
      </c>
      <c r="AT149" s="139">
        <f>ROUND(SUM(AV149:AW149),2)</f>
        <v>0</v>
      </c>
      <c r="AU149" s="140">
        <f>'II.4 - Požárně bezpečnost...'!P122</f>
        <v>0</v>
      </c>
      <c r="AV149" s="139">
        <f>'II.4 - Požárně bezpečnost...'!J35</f>
        <v>0</v>
      </c>
      <c r="AW149" s="139">
        <f>'II.4 - Požárně bezpečnost...'!J36</f>
        <v>0</v>
      </c>
      <c r="AX149" s="139">
        <f>'II.4 - Požárně bezpečnost...'!J37</f>
        <v>0</v>
      </c>
      <c r="AY149" s="139">
        <f>'II.4 - Požárně bezpečnost...'!J38</f>
        <v>0</v>
      </c>
      <c r="AZ149" s="139">
        <f>'II.4 - Požárně bezpečnost...'!F35</f>
        <v>0</v>
      </c>
      <c r="BA149" s="139">
        <f>'II.4 - Požárně bezpečnost...'!F36</f>
        <v>0</v>
      </c>
      <c r="BB149" s="139">
        <f>'II.4 - Požárně bezpečnost...'!F37</f>
        <v>0</v>
      </c>
      <c r="BC149" s="139">
        <f>'II.4 - Požárně bezpečnost...'!F38</f>
        <v>0</v>
      </c>
      <c r="BD149" s="141">
        <f>'II.4 - Požárně bezpečnost...'!F39</f>
        <v>0</v>
      </c>
      <c r="BE149" s="4"/>
      <c r="BT149" s="142" t="s">
        <v>86</v>
      </c>
      <c r="BV149" s="142" t="s">
        <v>79</v>
      </c>
      <c r="BW149" s="142" t="s">
        <v>229</v>
      </c>
      <c r="BX149" s="142" t="s">
        <v>174</v>
      </c>
      <c r="CL149" s="142" t="s">
        <v>1</v>
      </c>
    </row>
    <row r="150" s="4" customFormat="1" ht="16.5" customHeight="1">
      <c r="A150" s="143" t="s">
        <v>91</v>
      </c>
      <c r="B150" s="71"/>
      <c r="C150" s="133"/>
      <c r="D150" s="133"/>
      <c r="E150" s="134" t="s">
        <v>230</v>
      </c>
      <c r="F150" s="134"/>
      <c r="G150" s="134"/>
      <c r="H150" s="134"/>
      <c r="I150" s="134"/>
      <c r="J150" s="133"/>
      <c r="K150" s="134" t="s">
        <v>231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6">
        <f>'II.VRN - Vedlejší rozpočt...'!J32</f>
        <v>0</v>
      </c>
      <c r="AH150" s="133"/>
      <c r="AI150" s="133"/>
      <c r="AJ150" s="133"/>
      <c r="AK150" s="133"/>
      <c r="AL150" s="133"/>
      <c r="AM150" s="133"/>
      <c r="AN150" s="136">
        <f>SUM(AG150,AT150)</f>
        <v>0</v>
      </c>
      <c r="AO150" s="133"/>
      <c r="AP150" s="133"/>
      <c r="AQ150" s="137" t="s">
        <v>89</v>
      </c>
      <c r="AR150" s="73"/>
      <c r="AS150" s="144">
        <v>0</v>
      </c>
      <c r="AT150" s="145">
        <f>ROUND(SUM(AV150:AW150),2)</f>
        <v>0</v>
      </c>
      <c r="AU150" s="146">
        <f>'II.VRN - Vedlejší rozpočt...'!P125</f>
        <v>0</v>
      </c>
      <c r="AV150" s="145">
        <f>'II.VRN - Vedlejší rozpočt...'!J35</f>
        <v>0</v>
      </c>
      <c r="AW150" s="145">
        <f>'II.VRN - Vedlejší rozpočt...'!J36</f>
        <v>0</v>
      </c>
      <c r="AX150" s="145">
        <f>'II.VRN - Vedlejší rozpočt...'!J37</f>
        <v>0</v>
      </c>
      <c r="AY150" s="145">
        <f>'II.VRN - Vedlejší rozpočt...'!J38</f>
        <v>0</v>
      </c>
      <c r="AZ150" s="145">
        <f>'II.VRN - Vedlejší rozpočt...'!F35</f>
        <v>0</v>
      </c>
      <c r="BA150" s="145">
        <f>'II.VRN - Vedlejší rozpočt...'!F36</f>
        <v>0</v>
      </c>
      <c r="BB150" s="145">
        <f>'II.VRN - Vedlejší rozpočt...'!F37</f>
        <v>0</v>
      </c>
      <c r="BC150" s="145">
        <f>'II.VRN - Vedlejší rozpočt...'!F38</f>
        <v>0</v>
      </c>
      <c r="BD150" s="147">
        <f>'II.VRN - Vedlejší rozpočt...'!F39</f>
        <v>0</v>
      </c>
      <c r="BE150" s="4"/>
      <c r="BT150" s="142" t="s">
        <v>86</v>
      </c>
      <c r="BV150" s="142" t="s">
        <v>79</v>
      </c>
      <c r="BW150" s="142" t="s">
        <v>232</v>
      </c>
      <c r="BX150" s="142" t="s">
        <v>174</v>
      </c>
      <c r="CL150" s="142" t="s">
        <v>1</v>
      </c>
    </row>
    <row r="151" s="2" customFormat="1" ht="30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5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45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</row>
  </sheetData>
  <sheetProtection sheet="1" formatColumns="0" formatRows="0" objects="1" scenarios="1" spinCount="100000" saltValue="B/oLRzFrtxyg/YPhZSohp/D+hj3hUn9TFgbVr0MF67wXk9Zfg7BSNKFdkD4Kdv+YPNA4wRPx3MsXQCsEr++v6g==" hashValue="1V8AUpkaNJyJx+IR5mEvDTGfCa2lb8MQcennkCCvZaCB2BSBLoi2w+WvKUshLrRLLYw0w/CSHPXpHY60XL97Gg==" algorithmName="SHA-512" password="CC35"/>
  <mergeCells count="26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N113:AP113"/>
    <mergeCell ref="AG113:AM113"/>
    <mergeCell ref="AG114:AM114"/>
    <mergeCell ref="AN114:AP114"/>
    <mergeCell ref="AG115:AM115"/>
    <mergeCell ref="AN115:AP115"/>
    <mergeCell ref="AG116:AM116"/>
    <mergeCell ref="AN116:AP116"/>
    <mergeCell ref="AN117:AP117"/>
    <mergeCell ref="AG117:AM117"/>
    <mergeCell ref="AG118:AM118"/>
    <mergeCell ref="AN118:AP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G130:AM130"/>
    <mergeCell ref="AN130:AP130"/>
    <mergeCell ref="AG131:AM131"/>
    <mergeCell ref="AN131:AP131"/>
    <mergeCell ref="AN132:AP132"/>
    <mergeCell ref="AG132:AM132"/>
    <mergeCell ref="AG133:AM133"/>
    <mergeCell ref="AN133:AP133"/>
    <mergeCell ref="AG134:AM134"/>
    <mergeCell ref="AN134:AP134"/>
    <mergeCell ref="AG135:AM135"/>
    <mergeCell ref="AN135:AP135"/>
    <mergeCell ref="AG136:AM136"/>
    <mergeCell ref="AN136:AP136"/>
    <mergeCell ref="AN137:AP137"/>
    <mergeCell ref="AG137:AM137"/>
    <mergeCell ref="AG138:AM138"/>
    <mergeCell ref="AN138:AP138"/>
    <mergeCell ref="AN139:AP139"/>
    <mergeCell ref="AG139:AM139"/>
    <mergeCell ref="AN140:AP140"/>
    <mergeCell ref="AG140:AM140"/>
    <mergeCell ref="AG141:AM141"/>
    <mergeCell ref="AN141:AP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L85:AJ85"/>
    <mergeCell ref="C92:G92"/>
    <mergeCell ref="I92:AF92"/>
    <mergeCell ref="J95:AF95"/>
    <mergeCell ref="D95:H95"/>
    <mergeCell ref="K96:AF96"/>
    <mergeCell ref="E96:I96"/>
    <mergeCell ref="F97:J97"/>
    <mergeCell ref="L97:AF97"/>
    <mergeCell ref="L98:AF98"/>
    <mergeCell ref="F98:J98"/>
    <mergeCell ref="K99:AF99"/>
    <mergeCell ref="E99:I99"/>
    <mergeCell ref="L100:AF100"/>
    <mergeCell ref="F100:J100"/>
    <mergeCell ref="L101:AF101"/>
    <mergeCell ref="F101:J101"/>
    <mergeCell ref="L102:AF102"/>
    <mergeCell ref="F102:J102"/>
    <mergeCell ref="L103:AF103"/>
    <mergeCell ref="F103:J103"/>
    <mergeCell ref="AM87:AN87"/>
    <mergeCell ref="AS89:AT91"/>
    <mergeCell ref="AM89:AP89"/>
    <mergeCell ref="AM90:AP90"/>
    <mergeCell ref="AN92:AP92"/>
    <mergeCell ref="AG92:AM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L104:AF104"/>
    <mergeCell ref="F104:J104"/>
    <mergeCell ref="M105:AF105"/>
    <mergeCell ref="G105:K105"/>
    <mergeCell ref="M106:AF106"/>
    <mergeCell ref="G106:K106"/>
    <mergeCell ref="M107:AF107"/>
    <mergeCell ref="G107:K107"/>
    <mergeCell ref="M108:AF108"/>
    <mergeCell ref="G108:K108"/>
    <mergeCell ref="M109:AF109"/>
    <mergeCell ref="G109:K109"/>
    <mergeCell ref="M110:AF110"/>
    <mergeCell ref="G110:K110"/>
    <mergeCell ref="G111:K111"/>
    <mergeCell ref="M111:AF111"/>
    <mergeCell ref="G112:K112"/>
    <mergeCell ref="M112:AF112"/>
    <mergeCell ref="G113:K113"/>
    <mergeCell ref="M113:AF113"/>
    <mergeCell ref="G114:K114"/>
    <mergeCell ref="M114:AF114"/>
    <mergeCell ref="F115:J115"/>
    <mergeCell ref="L115:AF115"/>
    <mergeCell ref="M116:AF116"/>
    <mergeCell ref="G116:K116"/>
    <mergeCell ref="M117:AF117"/>
    <mergeCell ref="G117:K117"/>
    <mergeCell ref="L118:AF118"/>
    <mergeCell ref="F118:J118"/>
    <mergeCell ref="E119:I119"/>
    <mergeCell ref="K119:AF119"/>
    <mergeCell ref="L120:AF120"/>
    <mergeCell ref="F120:J120"/>
    <mergeCell ref="K121:AF121"/>
    <mergeCell ref="E121:I121"/>
    <mergeCell ref="K122:AF122"/>
    <mergeCell ref="E122:I122"/>
    <mergeCell ref="J123:AF123"/>
    <mergeCell ref="D123:H123"/>
    <mergeCell ref="K124:AF124"/>
    <mergeCell ref="E124:I124"/>
    <mergeCell ref="F125:J125"/>
    <mergeCell ref="L125:AF125"/>
    <mergeCell ref="L126:AF126"/>
    <mergeCell ref="F126:J126"/>
    <mergeCell ref="E127:I127"/>
    <mergeCell ref="K127:AF127"/>
    <mergeCell ref="L128:AF128"/>
    <mergeCell ref="F128:J128"/>
    <mergeCell ref="F129:J129"/>
    <mergeCell ref="L129:AF129"/>
    <mergeCell ref="L130:AF130"/>
    <mergeCell ref="F130:J130"/>
    <mergeCell ref="L131:AF131"/>
    <mergeCell ref="F131:J131"/>
    <mergeCell ref="F132:J132"/>
    <mergeCell ref="L132:AF132"/>
    <mergeCell ref="G133:K133"/>
    <mergeCell ref="M133:AF133"/>
    <mergeCell ref="G134:K134"/>
    <mergeCell ref="M134:AF134"/>
    <mergeCell ref="M135:AF135"/>
    <mergeCell ref="G135:K135"/>
    <mergeCell ref="M136:AF136"/>
    <mergeCell ref="G136:K136"/>
    <mergeCell ref="M137:AF137"/>
    <mergeCell ref="G137:K137"/>
    <mergeCell ref="M138:AF138"/>
    <mergeCell ref="G138:K138"/>
    <mergeCell ref="M139:AF139"/>
    <mergeCell ref="G139:K139"/>
    <mergeCell ref="G140:K140"/>
    <mergeCell ref="M140:AF140"/>
    <mergeCell ref="G141:K141"/>
    <mergeCell ref="M141:AF141"/>
    <mergeCell ref="G142:K142"/>
    <mergeCell ref="M142:AF142"/>
    <mergeCell ref="F143:J143"/>
    <mergeCell ref="L143:AF143"/>
    <mergeCell ref="G144:K144"/>
    <mergeCell ref="M144:AF144"/>
    <mergeCell ref="G145:K145"/>
    <mergeCell ref="M145:AF145"/>
    <mergeCell ref="F146:J146"/>
    <mergeCell ref="L146:AF146"/>
    <mergeCell ref="E147:I147"/>
    <mergeCell ref="K147:AF147"/>
    <mergeCell ref="F148:J148"/>
    <mergeCell ref="L148:AF148"/>
    <mergeCell ref="E149:I149"/>
    <mergeCell ref="K149:AF149"/>
    <mergeCell ref="E150:I150"/>
    <mergeCell ref="K150:AF150"/>
  </mergeCells>
  <hyperlinks>
    <hyperlink ref="A97" location="'I.1.1a - Bourací práce'!C2" display="/"/>
    <hyperlink ref="A98" location="'I.1.1b - Nové práce'!C2" display="/"/>
    <hyperlink ref="A100" location="'I.1.2.2 - Zdravotně techn...'!C2" display="/"/>
    <hyperlink ref="A101" location="'I.1.2.4a - Vytápění'!C2" display="/"/>
    <hyperlink ref="A102" location="'I.1.2.4b - Vzduchotechnika'!C2" display="/"/>
    <hyperlink ref="A103" location="'I.1.2.5 - Silnoproud'!C2" display="/"/>
    <hyperlink ref="A105" location="'I.1.2.6.1 - Strukturovaná...'!C2" display="/"/>
    <hyperlink ref="A106" location="'I.1.2.6.2 - Kamerové systémy'!C2" display="/"/>
    <hyperlink ref="A107" location="'I.1.2.6.3 - IP Domácí tel...'!C2" display="/"/>
    <hyperlink ref="A108" location="'I.1.2.6.4 - Aktivní prvky'!C2" display="/"/>
    <hyperlink ref="A109" location="'I.1.2.6.5 - Access point ...'!C2" display="/"/>
    <hyperlink ref="A110" location="'I.1.2.6.6 - IP Jednotný čas'!C2" display="/"/>
    <hyperlink ref="A111" location="'I.1.2.6.7 - Společná tele...'!C2" display="/"/>
    <hyperlink ref="A112" location="'I.1.2.6.8 - Dorozumívací ...'!C2" display="/"/>
    <hyperlink ref="A113" location="'I.1.2.6.12 - Elektronická...'!C2" display="/"/>
    <hyperlink ref="A114" location="'I.1.2.6.14 - Grafická nad...'!C2" display="/"/>
    <hyperlink ref="A116" location="'I.1.2.7.9 - Elektrická po...'!C2" display="/"/>
    <hyperlink ref="A117" location="'I.1.2.7.10 - Evakuační ro...'!C2" display="/"/>
    <hyperlink ref="A118" location="'I.1.2.8 - Měření a regulace'!C2" display="/"/>
    <hyperlink ref="A120" location="'I.2.1a - Medicinální plyny'!C2" display="/"/>
    <hyperlink ref="A121" location="'I.4 - Požárně bezpečnostn...'!C2" display="/"/>
    <hyperlink ref="A122" location="'I.5 - Venkovní úpravy'!C2" display="/"/>
    <hyperlink ref="A125" location="'II.1.1.a - Bourací práce'!C2" display="/"/>
    <hyperlink ref="A126" location="'II.1.1.b - Nové práce'!C2" display="/"/>
    <hyperlink ref="A128" location="'II.1.2.2 - Zdravotně tech...'!C2" display="/"/>
    <hyperlink ref="A129" location="'II.1.2.4a - Vytápění'!C2" display="/"/>
    <hyperlink ref="A130" location="'II.1.2.4b - Vzduchotechnika'!C2" display="/"/>
    <hyperlink ref="A131" location="'II.1.2.5 - Silnoproud'!C2" display="/"/>
    <hyperlink ref="A133" location="'II.1.2.6.1 - Strukturovan...'!C2" display="/"/>
    <hyperlink ref="A134" location="'II.1.2.6.2 - Kamerové sys...'!C2" display="/"/>
    <hyperlink ref="A135" location="'II.1.2.6.3 - IP Domácí te...'!C2" display="/"/>
    <hyperlink ref="A136" location="'II.1.2.6.4 - Aktivní prvky'!C2" display="/"/>
    <hyperlink ref="A137" location="'II.1.2.6.5 - Access point...'!C2" display="/"/>
    <hyperlink ref="A138" location="'II.1.2.6.6 - IP Jednotný čas'!C2" display="/"/>
    <hyperlink ref="A139" location="'II.1.2.6.7 - Společná tel...'!C2" display="/"/>
    <hyperlink ref="A140" location="'II.1.2.6.8 - Dorozumívací...'!C2" display="/"/>
    <hyperlink ref="A141" location="'II.1.2.6.12 - Elektronick...'!C2" display="/"/>
    <hyperlink ref="A142" location="'II.1.2.6.14 - Grafická na...'!C2" display="/"/>
    <hyperlink ref="A144" location="'II.1.2.7.9 - Elektrická p...'!C2" display="/"/>
    <hyperlink ref="A145" location="'II.1.2.7.10 - Evakuační r...'!C2" display="/"/>
    <hyperlink ref="A146" location="'II.1.2.8 - Měření a regulace'!C2" display="/"/>
    <hyperlink ref="A148" location="'II.2.2 - Výtahy'!C2" display="/"/>
    <hyperlink ref="A149" location="'II.4 - Požárně bezpečnost...'!C2" display="/"/>
    <hyperlink ref="A150" location="'II.VRN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ROUND((SUM(BE144:BE1194)),  2)</f>
        <v>0</v>
      </c>
      <c r="G37" s="39"/>
      <c r="H37" s="39"/>
      <c r="I37" s="166">
        <v>0.20999999999999999</v>
      </c>
      <c r="J37" s="165">
        <f>ROUND(((SUM(BE144:BE1194))*I37),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ROUND((SUM(BF144:BF1194)),  2)</f>
        <v>0</v>
      </c>
      <c r="G38" s="39"/>
      <c r="H38" s="39"/>
      <c r="I38" s="166">
        <v>0.12</v>
      </c>
      <c r="J38" s="165">
        <f>ROUND(((SUM(BF144:BF1194))*I38),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ROUND((SUM(BG144:BG1194)),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ROUND((SUM(BH144:BH1194)),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ROUND((SUM(BI144:BI1194)),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I.1.1a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247</v>
      </c>
      <c r="E102" s="199"/>
      <c r="F102" s="199"/>
      <c r="G102" s="199"/>
      <c r="H102" s="199"/>
      <c r="I102" s="199"/>
      <c r="J102" s="200">
        <f>J146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248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249</v>
      </c>
      <c r="E104" s="199"/>
      <c r="F104" s="199"/>
      <c r="G104" s="199"/>
      <c r="H104" s="199"/>
      <c r="I104" s="199"/>
      <c r="J104" s="200">
        <f>J760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1"/>
      <c r="C105" s="192"/>
      <c r="D105" s="193" t="s">
        <v>250</v>
      </c>
      <c r="E105" s="194"/>
      <c r="F105" s="194"/>
      <c r="G105" s="194"/>
      <c r="H105" s="194"/>
      <c r="I105" s="194"/>
      <c r="J105" s="195">
        <f>J787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7"/>
      <c r="C106" s="133"/>
      <c r="D106" s="198" t="s">
        <v>251</v>
      </c>
      <c r="E106" s="199"/>
      <c r="F106" s="199"/>
      <c r="G106" s="199"/>
      <c r="H106" s="199"/>
      <c r="I106" s="199"/>
      <c r="J106" s="200">
        <f>J788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252</v>
      </c>
      <c r="E107" s="199"/>
      <c r="F107" s="199"/>
      <c r="G107" s="199"/>
      <c r="H107" s="199"/>
      <c r="I107" s="199"/>
      <c r="J107" s="200">
        <f>J792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253</v>
      </c>
      <c r="E108" s="199"/>
      <c r="F108" s="199"/>
      <c r="G108" s="199"/>
      <c r="H108" s="199"/>
      <c r="I108" s="199"/>
      <c r="J108" s="200">
        <f>J795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254</v>
      </c>
      <c r="E109" s="199"/>
      <c r="F109" s="199"/>
      <c r="G109" s="199"/>
      <c r="H109" s="199"/>
      <c r="I109" s="199"/>
      <c r="J109" s="200">
        <f>J797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255</v>
      </c>
      <c r="E110" s="199"/>
      <c r="F110" s="199"/>
      <c r="G110" s="199"/>
      <c r="H110" s="199"/>
      <c r="I110" s="199"/>
      <c r="J110" s="200">
        <f>J799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256</v>
      </c>
      <c r="E111" s="199"/>
      <c r="F111" s="199"/>
      <c r="G111" s="199"/>
      <c r="H111" s="199"/>
      <c r="I111" s="199"/>
      <c r="J111" s="200">
        <f>J801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257</v>
      </c>
      <c r="E112" s="199"/>
      <c r="F112" s="199"/>
      <c r="G112" s="199"/>
      <c r="H112" s="199"/>
      <c r="I112" s="199"/>
      <c r="J112" s="200">
        <f>J803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258</v>
      </c>
      <c r="E113" s="199"/>
      <c r="F113" s="199"/>
      <c r="G113" s="199"/>
      <c r="H113" s="199"/>
      <c r="I113" s="199"/>
      <c r="J113" s="200">
        <f>J805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7"/>
      <c r="C114" s="133"/>
      <c r="D114" s="198" t="s">
        <v>259</v>
      </c>
      <c r="E114" s="199"/>
      <c r="F114" s="199"/>
      <c r="G114" s="199"/>
      <c r="H114" s="199"/>
      <c r="I114" s="199"/>
      <c r="J114" s="200">
        <f>J807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7"/>
      <c r="C115" s="133"/>
      <c r="D115" s="198" t="s">
        <v>260</v>
      </c>
      <c r="E115" s="199"/>
      <c r="F115" s="199"/>
      <c r="G115" s="199"/>
      <c r="H115" s="199"/>
      <c r="I115" s="199"/>
      <c r="J115" s="200">
        <f>J812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7"/>
      <c r="C116" s="133"/>
      <c r="D116" s="198" t="s">
        <v>261</v>
      </c>
      <c r="E116" s="199"/>
      <c r="F116" s="199"/>
      <c r="G116" s="199"/>
      <c r="H116" s="199"/>
      <c r="I116" s="199"/>
      <c r="J116" s="200">
        <f>J816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97"/>
      <c r="C117" s="133"/>
      <c r="D117" s="198" t="s">
        <v>262</v>
      </c>
      <c r="E117" s="199"/>
      <c r="F117" s="199"/>
      <c r="G117" s="199"/>
      <c r="H117" s="199"/>
      <c r="I117" s="199"/>
      <c r="J117" s="200">
        <f>J818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10" customFormat="1" ht="19.92" customHeight="1">
      <c r="A118" s="10"/>
      <c r="B118" s="197"/>
      <c r="C118" s="133"/>
      <c r="D118" s="198" t="s">
        <v>263</v>
      </c>
      <c r="E118" s="199"/>
      <c r="F118" s="199"/>
      <c r="G118" s="199"/>
      <c r="H118" s="199"/>
      <c r="I118" s="199"/>
      <c r="J118" s="200">
        <f>J848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10" customFormat="1" ht="19.92" customHeight="1">
      <c r="A119" s="10"/>
      <c r="B119" s="197"/>
      <c r="C119" s="133"/>
      <c r="D119" s="198" t="s">
        <v>264</v>
      </c>
      <c r="E119" s="199"/>
      <c r="F119" s="199"/>
      <c r="G119" s="199"/>
      <c r="H119" s="199"/>
      <c r="I119" s="199"/>
      <c r="J119" s="200">
        <f>J893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hidden="1" s="10" customFormat="1" ht="19.92" customHeight="1">
      <c r="A120" s="10"/>
      <c r="B120" s="197"/>
      <c r="C120" s="133"/>
      <c r="D120" s="198" t="s">
        <v>265</v>
      </c>
      <c r="E120" s="199"/>
      <c r="F120" s="199"/>
      <c r="G120" s="199"/>
      <c r="H120" s="199"/>
      <c r="I120" s="199"/>
      <c r="J120" s="200">
        <f>J1068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hidden="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hidden="1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hidden="1"/>
    <row r="124" hidden="1"/>
    <row r="125" hidden="1"/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266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85" t="str">
        <f>E7</f>
        <v>Cheb - Onkologie a zubní klinika rev.11.02.2025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" customFormat="1" ht="12" customHeight="1">
      <c r="B131" s="22"/>
      <c r="C131" s="33" t="s">
        <v>234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1" customFormat="1" ht="16.5" customHeight="1">
      <c r="B132" s="22"/>
      <c r="C132" s="23"/>
      <c r="D132" s="23"/>
      <c r="E132" s="185" t="s">
        <v>235</v>
      </c>
      <c r="F132" s="23"/>
      <c r="G132" s="23"/>
      <c r="H132" s="23"/>
      <c r="I132" s="23"/>
      <c r="J132" s="23"/>
      <c r="K132" s="23"/>
      <c r="L132" s="21"/>
    </row>
    <row r="133" s="1" customFormat="1" ht="12" customHeight="1">
      <c r="B133" s="22"/>
      <c r="C133" s="33" t="s">
        <v>236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2" customFormat="1" ht="16.5" customHeight="1">
      <c r="A134" s="39"/>
      <c r="B134" s="40"/>
      <c r="C134" s="41"/>
      <c r="D134" s="41"/>
      <c r="E134" s="186" t="s">
        <v>237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238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E13</f>
        <v>I.1.1a - Bourací práce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F16</f>
        <v>Cheb</v>
      </c>
      <c r="G138" s="41"/>
      <c r="H138" s="41"/>
      <c r="I138" s="33" t="s">
        <v>22</v>
      </c>
      <c r="J138" s="80" t="str">
        <f>IF(J16="","",J16)</f>
        <v>10. 12. 2024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24</v>
      </c>
      <c r="D140" s="41"/>
      <c r="E140" s="41"/>
      <c r="F140" s="28" t="str">
        <f>E19</f>
        <v>Karlovarská krajská nemocnice a.s.</v>
      </c>
      <c r="G140" s="41"/>
      <c r="H140" s="41"/>
      <c r="I140" s="33" t="s">
        <v>30</v>
      </c>
      <c r="J140" s="37" t="str">
        <f>E25</f>
        <v>M Projekt Cheb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28</v>
      </c>
      <c r="D141" s="41"/>
      <c r="E141" s="41"/>
      <c r="F141" s="28" t="str">
        <f>IF(E22="","",E22)</f>
        <v>Vyplň údaj</v>
      </c>
      <c r="G141" s="41"/>
      <c r="H141" s="41"/>
      <c r="I141" s="33" t="s">
        <v>34</v>
      </c>
      <c r="J141" s="37" t="str">
        <f>E28</f>
        <v xml:space="preserve"> 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02"/>
      <c r="B143" s="203"/>
      <c r="C143" s="204" t="s">
        <v>267</v>
      </c>
      <c r="D143" s="205" t="s">
        <v>62</v>
      </c>
      <c r="E143" s="205" t="s">
        <v>58</v>
      </c>
      <c r="F143" s="205" t="s">
        <v>59</v>
      </c>
      <c r="G143" s="205" t="s">
        <v>268</v>
      </c>
      <c r="H143" s="205" t="s">
        <v>269</v>
      </c>
      <c r="I143" s="205" t="s">
        <v>270</v>
      </c>
      <c r="J143" s="206" t="s">
        <v>243</v>
      </c>
      <c r="K143" s="207" t="s">
        <v>271</v>
      </c>
      <c r="L143" s="208"/>
      <c r="M143" s="101" t="s">
        <v>1</v>
      </c>
      <c r="N143" s="102" t="s">
        <v>41</v>
      </c>
      <c r="O143" s="102" t="s">
        <v>272</v>
      </c>
      <c r="P143" s="102" t="s">
        <v>273</v>
      </c>
      <c r="Q143" s="102" t="s">
        <v>274</v>
      </c>
      <c r="R143" s="102" t="s">
        <v>275</v>
      </c>
      <c r="S143" s="102" t="s">
        <v>276</v>
      </c>
      <c r="T143" s="103" t="s">
        <v>277</v>
      </c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</row>
    <row r="144" s="2" customFormat="1" ht="22.8" customHeight="1">
      <c r="A144" s="39"/>
      <c r="B144" s="40"/>
      <c r="C144" s="108" t="s">
        <v>278</v>
      </c>
      <c r="D144" s="41"/>
      <c r="E144" s="41"/>
      <c r="F144" s="41"/>
      <c r="G144" s="41"/>
      <c r="H144" s="41"/>
      <c r="I144" s="41"/>
      <c r="J144" s="209">
        <f>BK144</f>
        <v>0</v>
      </c>
      <c r="K144" s="41"/>
      <c r="L144" s="45"/>
      <c r="M144" s="104"/>
      <c r="N144" s="210"/>
      <c r="O144" s="105"/>
      <c r="P144" s="211">
        <f>P145+P787</f>
        <v>0</v>
      </c>
      <c r="Q144" s="105"/>
      <c r="R144" s="211">
        <f>R145+R787</f>
        <v>0</v>
      </c>
      <c r="S144" s="105"/>
      <c r="T144" s="212">
        <f>T145+T787</f>
        <v>509.92809740000001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76</v>
      </c>
      <c r="AU144" s="18" t="s">
        <v>245</v>
      </c>
      <c r="BK144" s="213">
        <f>BK145+BK787</f>
        <v>0</v>
      </c>
    </row>
    <row r="145" s="12" customFormat="1" ht="25.92" customHeight="1">
      <c r="A145" s="12"/>
      <c r="B145" s="214"/>
      <c r="C145" s="215"/>
      <c r="D145" s="216" t="s">
        <v>76</v>
      </c>
      <c r="E145" s="217" t="s">
        <v>279</v>
      </c>
      <c r="F145" s="217" t="s">
        <v>280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P146+P159+P760</f>
        <v>0</v>
      </c>
      <c r="Q145" s="222"/>
      <c r="R145" s="223">
        <f>R146+R159+R760</f>
        <v>0</v>
      </c>
      <c r="S145" s="222"/>
      <c r="T145" s="224">
        <f>T146+T159+T760</f>
        <v>437.22509600000001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84</v>
      </c>
      <c r="AT145" s="226" t="s">
        <v>76</v>
      </c>
      <c r="AU145" s="226" t="s">
        <v>77</v>
      </c>
      <c r="AY145" s="225" t="s">
        <v>281</v>
      </c>
      <c r="BK145" s="227">
        <f>BK146+BK159+BK760</f>
        <v>0</v>
      </c>
    </row>
    <row r="146" s="12" customFormat="1" ht="22.8" customHeight="1">
      <c r="A146" s="12"/>
      <c r="B146" s="214"/>
      <c r="C146" s="215"/>
      <c r="D146" s="216" t="s">
        <v>76</v>
      </c>
      <c r="E146" s="228" t="s">
        <v>84</v>
      </c>
      <c r="F146" s="228" t="s">
        <v>282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SUM(P147:P158)</f>
        <v>0</v>
      </c>
      <c r="Q146" s="222"/>
      <c r="R146" s="223">
        <f>SUM(R147:R158)</f>
        <v>0</v>
      </c>
      <c r="S146" s="222"/>
      <c r="T146" s="224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84</v>
      </c>
      <c r="AT146" s="226" t="s">
        <v>76</v>
      </c>
      <c r="AU146" s="226" t="s">
        <v>84</v>
      </c>
      <c r="AY146" s="225" t="s">
        <v>281</v>
      </c>
      <c r="BK146" s="227">
        <f>SUM(BK147:BK158)</f>
        <v>0</v>
      </c>
    </row>
    <row r="147" s="2" customFormat="1" ht="33" customHeight="1">
      <c r="A147" s="39"/>
      <c r="B147" s="40"/>
      <c r="C147" s="230" t="s">
        <v>84</v>
      </c>
      <c r="D147" s="230" t="s">
        <v>283</v>
      </c>
      <c r="E147" s="231" t="s">
        <v>284</v>
      </c>
      <c r="F147" s="232" t="s">
        <v>285</v>
      </c>
      <c r="G147" s="233" t="s">
        <v>286</v>
      </c>
      <c r="H147" s="234">
        <v>52.079999999999998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287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289</v>
      </c>
      <c r="G148" s="245"/>
      <c r="H148" s="249">
        <v>52.079999999999998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4" customFormat="1">
      <c r="A149" s="14"/>
      <c r="B149" s="256"/>
      <c r="C149" s="257"/>
      <c r="D149" s="246" t="s">
        <v>288</v>
      </c>
      <c r="E149" s="258" t="s">
        <v>1</v>
      </c>
      <c r="F149" s="259" t="s">
        <v>290</v>
      </c>
      <c r="G149" s="257"/>
      <c r="H149" s="260">
        <v>52.079999999999998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288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281</v>
      </c>
    </row>
    <row r="150" s="2" customFormat="1" ht="37.8" customHeight="1">
      <c r="A150" s="39"/>
      <c r="B150" s="40"/>
      <c r="C150" s="230" t="s">
        <v>86</v>
      </c>
      <c r="D150" s="230" t="s">
        <v>283</v>
      </c>
      <c r="E150" s="231" t="s">
        <v>291</v>
      </c>
      <c r="F150" s="232" t="s">
        <v>292</v>
      </c>
      <c r="G150" s="233" t="s">
        <v>286</v>
      </c>
      <c r="H150" s="234">
        <v>52.079999999999998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293</v>
      </c>
    </row>
    <row r="151" s="2" customFormat="1" ht="37.8" customHeight="1">
      <c r="A151" s="39"/>
      <c r="B151" s="40"/>
      <c r="C151" s="230" t="s">
        <v>94</v>
      </c>
      <c r="D151" s="230" t="s">
        <v>283</v>
      </c>
      <c r="E151" s="231" t="s">
        <v>294</v>
      </c>
      <c r="F151" s="232" t="s">
        <v>295</v>
      </c>
      <c r="G151" s="233" t="s">
        <v>286</v>
      </c>
      <c r="H151" s="234">
        <v>468.72000000000003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296</v>
      </c>
    </row>
    <row r="152" s="13" customFormat="1">
      <c r="A152" s="13"/>
      <c r="B152" s="244"/>
      <c r="C152" s="245"/>
      <c r="D152" s="246" t="s">
        <v>288</v>
      </c>
      <c r="E152" s="247" t="s">
        <v>1</v>
      </c>
      <c r="F152" s="248" t="s">
        <v>297</v>
      </c>
      <c r="G152" s="245"/>
      <c r="H152" s="249">
        <v>468.72000000000003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288</v>
      </c>
      <c r="AU152" s="255" t="s">
        <v>86</v>
      </c>
      <c r="AV152" s="13" t="s">
        <v>86</v>
      </c>
      <c r="AW152" s="13" t="s">
        <v>33</v>
      </c>
      <c r="AX152" s="13" t="s">
        <v>77</v>
      </c>
      <c r="AY152" s="255" t="s">
        <v>281</v>
      </c>
    </row>
    <row r="153" s="14" customFormat="1">
      <c r="A153" s="14"/>
      <c r="B153" s="256"/>
      <c r="C153" s="257"/>
      <c r="D153" s="246" t="s">
        <v>288</v>
      </c>
      <c r="E153" s="258" t="s">
        <v>1</v>
      </c>
      <c r="F153" s="259" t="s">
        <v>290</v>
      </c>
      <c r="G153" s="257"/>
      <c r="H153" s="260">
        <v>468.72000000000003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288</v>
      </c>
      <c r="AU153" s="266" t="s">
        <v>86</v>
      </c>
      <c r="AV153" s="14" t="s">
        <v>119</v>
      </c>
      <c r="AW153" s="14" t="s">
        <v>33</v>
      </c>
      <c r="AX153" s="14" t="s">
        <v>84</v>
      </c>
      <c r="AY153" s="266" t="s">
        <v>281</v>
      </c>
    </row>
    <row r="154" s="2" customFormat="1" ht="37.8" customHeight="1">
      <c r="A154" s="39"/>
      <c r="B154" s="40"/>
      <c r="C154" s="230" t="s">
        <v>119</v>
      </c>
      <c r="D154" s="230" t="s">
        <v>283</v>
      </c>
      <c r="E154" s="231" t="s">
        <v>298</v>
      </c>
      <c r="F154" s="232" t="s">
        <v>299</v>
      </c>
      <c r="G154" s="233" t="s">
        <v>286</v>
      </c>
      <c r="H154" s="234">
        <v>52.079999999999998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300</v>
      </c>
    </row>
    <row r="155" s="2" customFormat="1" ht="24.15" customHeight="1">
      <c r="A155" s="39"/>
      <c r="B155" s="40"/>
      <c r="C155" s="230" t="s">
        <v>301</v>
      </c>
      <c r="D155" s="230" t="s">
        <v>283</v>
      </c>
      <c r="E155" s="231" t="s">
        <v>302</v>
      </c>
      <c r="F155" s="232" t="s">
        <v>303</v>
      </c>
      <c r="G155" s="233" t="s">
        <v>304</v>
      </c>
      <c r="H155" s="234">
        <v>83.328000000000003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305</v>
      </c>
    </row>
    <row r="156" s="13" customFormat="1">
      <c r="A156" s="13"/>
      <c r="B156" s="244"/>
      <c r="C156" s="245"/>
      <c r="D156" s="246" t="s">
        <v>288</v>
      </c>
      <c r="E156" s="247" t="s">
        <v>1</v>
      </c>
      <c r="F156" s="248" t="s">
        <v>306</v>
      </c>
      <c r="G156" s="245"/>
      <c r="H156" s="249">
        <v>83.328000000000003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288</v>
      </c>
      <c r="AU156" s="255" t="s">
        <v>86</v>
      </c>
      <c r="AV156" s="13" t="s">
        <v>86</v>
      </c>
      <c r="AW156" s="13" t="s">
        <v>33</v>
      </c>
      <c r="AX156" s="13" t="s">
        <v>77</v>
      </c>
      <c r="AY156" s="255" t="s">
        <v>281</v>
      </c>
    </row>
    <row r="157" s="14" customFormat="1">
      <c r="A157" s="14"/>
      <c r="B157" s="256"/>
      <c r="C157" s="257"/>
      <c r="D157" s="246" t="s">
        <v>288</v>
      </c>
      <c r="E157" s="258" t="s">
        <v>1</v>
      </c>
      <c r="F157" s="259" t="s">
        <v>290</v>
      </c>
      <c r="G157" s="257"/>
      <c r="H157" s="260">
        <v>83.328000000000003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288</v>
      </c>
      <c r="AU157" s="266" t="s">
        <v>86</v>
      </c>
      <c r="AV157" s="14" t="s">
        <v>119</v>
      </c>
      <c r="AW157" s="14" t="s">
        <v>33</v>
      </c>
      <c r="AX157" s="14" t="s">
        <v>84</v>
      </c>
      <c r="AY157" s="266" t="s">
        <v>281</v>
      </c>
    </row>
    <row r="158" s="2" customFormat="1" ht="16.5" customHeight="1">
      <c r="A158" s="39"/>
      <c r="B158" s="40"/>
      <c r="C158" s="230" t="s">
        <v>307</v>
      </c>
      <c r="D158" s="230" t="s">
        <v>283</v>
      </c>
      <c r="E158" s="231" t="s">
        <v>308</v>
      </c>
      <c r="F158" s="232" t="s">
        <v>309</v>
      </c>
      <c r="G158" s="233" t="s">
        <v>286</v>
      </c>
      <c r="H158" s="234">
        <v>52.079999999999998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310</v>
      </c>
    </row>
    <row r="159" s="12" customFormat="1" ht="22.8" customHeight="1">
      <c r="A159" s="12"/>
      <c r="B159" s="214"/>
      <c r="C159" s="215"/>
      <c r="D159" s="216" t="s">
        <v>76</v>
      </c>
      <c r="E159" s="228" t="s">
        <v>311</v>
      </c>
      <c r="F159" s="228" t="s">
        <v>312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SUM(P160:P759)</f>
        <v>0</v>
      </c>
      <c r="Q159" s="222"/>
      <c r="R159" s="223">
        <f>SUM(R160:R759)</f>
        <v>0</v>
      </c>
      <c r="S159" s="222"/>
      <c r="T159" s="224">
        <f>SUM(T160:T759)</f>
        <v>437.22509600000001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84</v>
      </c>
      <c r="AT159" s="226" t="s">
        <v>76</v>
      </c>
      <c r="AU159" s="226" t="s">
        <v>84</v>
      </c>
      <c r="AY159" s="225" t="s">
        <v>281</v>
      </c>
      <c r="BK159" s="227">
        <f>SUM(BK160:BK759)</f>
        <v>0</v>
      </c>
    </row>
    <row r="160" s="2" customFormat="1" ht="16.5" customHeight="1">
      <c r="A160" s="39"/>
      <c r="B160" s="40"/>
      <c r="C160" s="230" t="s">
        <v>313</v>
      </c>
      <c r="D160" s="230" t="s">
        <v>283</v>
      </c>
      <c r="E160" s="231" t="s">
        <v>314</v>
      </c>
      <c r="F160" s="232" t="s">
        <v>315</v>
      </c>
      <c r="G160" s="233" t="s">
        <v>286</v>
      </c>
      <c r="H160" s="234">
        <v>14.880000000000001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2.3999999999999999</v>
      </c>
      <c r="T160" s="241">
        <f>S160*H160</f>
        <v>35.712000000000003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316</v>
      </c>
    </row>
    <row r="161" s="13" customFormat="1">
      <c r="A161" s="13"/>
      <c r="B161" s="244"/>
      <c r="C161" s="245"/>
      <c r="D161" s="246" t="s">
        <v>288</v>
      </c>
      <c r="E161" s="247" t="s">
        <v>1</v>
      </c>
      <c r="F161" s="248" t="s">
        <v>317</v>
      </c>
      <c r="G161" s="245"/>
      <c r="H161" s="249">
        <v>14.880000000000001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288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281</v>
      </c>
    </row>
    <row r="162" s="2" customFormat="1" ht="21.75" customHeight="1">
      <c r="A162" s="39"/>
      <c r="B162" s="40"/>
      <c r="C162" s="230" t="s">
        <v>318</v>
      </c>
      <c r="D162" s="230" t="s">
        <v>283</v>
      </c>
      <c r="E162" s="231" t="s">
        <v>319</v>
      </c>
      <c r="F162" s="232" t="s">
        <v>320</v>
      </c>
      <c r="G162" s="233" t="s">
        <v>321</v>
      </c>
      <c r="H162" s="234">
        <v>71.686000000000007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0.26100000000000001</v>
      </c>
      <c r="T162" s="241">
        <f>S162*H162</f>
        <v>18.710046000000002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322</v>
      </c>
    </row>
    <row r="163" s="13" customFormat="1">
      <c r="A163" s="13"/>
      <c r="B163" s="244"/>
      <c r="C163" s="245"/>
      <c r="D163" s="246" t="s">
        <v>288</v>
      </c>
      <c r="E163" s="247" t="s">
        <v>1</v>
      </c>
      <c r="F163" s="248" t="s">
        <v>323</v>
      </c>
      <c r="G163" s="245"/>
      <c r="H163" s="249">
        <v>71.686000000000007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288</v>
      </c>
      <c r="AU163" s="255" t="s">
        <v>86</v>
      </c>
      <c r="AV163" s="13" t="s">
        <v>86</v>
      </c>
      <c r="AW163" s="13" t="s">
        <v>33</v>
      </c>
      <c r="AX163" s="13" t="s">
        <v>77</v>
      </c>
      <c r="AY163" s="255" t="s">
        <v>281</v>
      </c>
    </row>
    <row r="164" s="14" customFormat="1">
      <c r="A164" s="14"/>
      <c r="B164" s="256"/>
      <c r="C164" s="257"/>
      <c r="D164" s="246" t="s">
        <v>288</v>
      </c>
      <c r="E164" s="258" t="s">
        <v>1</v>
      </c>
      <c r="F164" s="259" t="s">
        <v>290</v>
      </c>
      <c r="G164" s="257"/>
      <c r="H164" s="260">
        <v>71.686000000000007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288</v>
      </c>
      <c r="AU164" s="266" t="s">
        <v>86</v>
      </c>
      <c r="AV164" s="14" t="s">
        <v>119</v>
      </c>
      <c r="AW164" s="14" t="s">
        <v>33</v>
      </c>
      <c r="AX164" s="14" t="s">
        <v>84</v>
      </c>
      <c r="AY164" s="266" t="s">
        <v>281</v>
      </c>
    </row>
    <row r="165" s="2" customFormat="1" ht="24.15" customHeight="1">
      <c r="A165" s="39"/>
      <c r="B165" s="40"/>
      <c r="C165" s="230" t="s">
        <v>311</v>
      </c>
      <c r="D165" s="230" t="s">
        <v>283</v>
      </c>
      <c r="E165" s="231" t="s">
        <v>324</v>
      </c>
      <c r="F165" s="232" t="s">
        <v>325</v>
      </c>
      <c r="G165" s="233" t="s">
        <v>286</v>
      </c>
      <c r="H165" s="234">
        <v>13.583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1.8</v>
      </c>
      <c r="T165" s="241">
        <f>S165*H165</f>
        <v>24.449400000000001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326</v>
      </c>
    </row>
    <row r="166" s="13" customFormat="1">
      <c r="A166" s="13"/>
      <c r="B166" s="244"/>
      <c r="C166" s="245"/>
      <c r="D166" s="246" t="s">
        <v>288</v>
      </c>
      <c r="E166" s="247" t="s">
        <v>1</v>
      </c>
      <c r="F166" s="248" t="s">
        <v>327</v>
      </c>
      <c r="G166" s="245"/>
      <c r="H166" s="249">
        <v>13.583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288</v>
      </c>
      <c r="AU166" s="255" t="s">
        <v>86</v>
      </c>
      <c r="AV166" s="13" t="s">
        <v>86</v>
      </c>
      <c r="AW166" s="13" t="s">
        <v>33</v>
      </c>
      <c r="AX166" s="13" t="s">
        <v>77</v>
      </c>
      <c r="AY166" s="255" t="s">
        <v>281</v>
      </c>
    </row>
    <row r="167" s="14" customFormat="1">
      <c r="A167" s="14"/>
      <c r="B167" s="256"/>
      <c r="C167" s="257"/>
      <c r="D167" s="246" t="s">
        <v>288</v>
      </c>
      <c r="E167" s="258" t="s">
        <v>1</v>
      </c>
      <c r="F167" s="259" t="s">
        <v>290</v>
      </c>
      <c r="G167" s="257"/>
      <c r="H167" s="260">
        <v>13.583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288</v>
      </c>
      <c r="AU167" s="266" t="s">
        <v>86</v>
      </c>
      <c r="AV167" s="14" t="s">
        <v>119</v>
      </c>
      <c r="AW167" s="14" t="s">
        <v>33</v>
      </c>
      <c r="AX167" s="14" t="s">
        <v>84</v>
      </c>
      <c r="AY167" s="266" t="s">
        <v>281</v>
      </c>
    </row>
    <row r="168" s="2" customFormat="1" ht="37.8" customHeight="1">
      <c r="A168" s="39"/>
      <c r="B168" s="40"/>
      <c r="C168" s="230" t="s">
        <v>328</v>
      </c>
      <c r="D168" s="230" t="s">
        <v>283</v>
      </c>
      <c r="E168" s="231" t="s">
        <v>329</v>
      </c>
      <c r="F168" s="232" t="s">
        <v>330</v>
      </c>
      <c r="G168" s="233" t="s">
        <v>286</v>
      </c>
      <c r="H168" s="234">
        <v>53.155999999999999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2.2000000000000002</v>
      </c>
      <c r="T168" s="241">
        <f>S168*H168</f>
        <v>116.9432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331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332</v>
      </c>
      <c r="G169" s="245"/>
      <c r="H169" s="249">
        <v>0.91200000000000003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281</v>
      </c>
    </row>
    <row r="170" s="13" customFormat="1">
      <c r="A170" s="13"/>
      <c r="B170" s="244"/>
      <c r="C170" s="245"/>
      <c r="D170" s="246" t="s">
        <v>288</v>
      </c>
      <c r="E170" s="247" t="s">
        <v>1</v>
      </c>
      <c r="F170" s="248" t="s">
        <v>333</v>
      </c>
      <c r="G170" s="245"/>
      <c r="H170" s="249">
        <v>1.198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288</v>
      </c>
      <c r="AU170" s="255" t="s">
        <v>86</v>
      </c>
      <c r="AV170" s="13" t="s">
        <v>86</v>
      </c>
      <c r="AW170" s="13" t="s">
        <v>33</v>
      </c>
      <c r="AX170" s="13" t="s">
        <v>77</v>
      </c>
      <c r="AY170" s="255" t="s">
        <v>281</v>
      </c>
    </row>
    <row r="171" s="13" customFormat="1">
      <c r="A171" s="13"/>
      <c r="B171" s="244"/>
      <c r="C171" s="245"/>
      <c r="D171" s="246" t="s">
        <v>288</v>
      </c>
      <c r="E171" s="247" t="s">
        <v>1</v>
      </c>
      <c r="F171" s="248" t="s">
        <v>334</v>
      </c>
      <c r="G171" s="245"/>
      <c r="H171" s="249">
        <v>1.3200000000000001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288</v>
      </c>
      <c r="AU171" s="255" t="s">
        <v>86</v>
      </c>
      <c r="AV171" s="13" t="s">
        <v>86</v>
      </c>
      <c r="AW171" s="13" t="s">
        <v>33</v>
      </c>
      <c r="AX171" s="13" t="s">
        <v>77</v>
      </c>
      <c r="AY171" s="255" t="s">
        <v>281</v>
      </c>
    </row>
    <row r="172" s="13" customFormat="1">
      <c r="A172" s="13"/>
      <c r="B172" s="244"/>
      <c r="C172" s="245"/>
      <c r="D172" s="246" t="s">
        <v>288</v>
      </c>
      <c r="E172" s="247" t="s">
        <v>1</v>
      </c>
      <c r="F172" s="248" t="s">
        <v>335</v>
      </c>
      <c r="G172" s="245"/>
      <c r="H172" s="249">
        <v>0.73899999999999999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288</v>
      </c>
      <c r="AU172" s="255" t="s">
        <v>86</v>
      </c>
      <c r="AV172" s="13" t="s">
        <v>86</v>
      </c>
      <c r="AW172" s="13" t="s">
        <v>33</v>
      </c>
      <c r="AX172" s="13" t="s">
        <v>77</v>
      </c>
      <c r="AY172" s="255" t="s">
        <v>281</v>
      </c>
    </row>
    <row r="173" s="13" customFormat="1">
      <c r="A173" s="13"/>
      <c r="B173" s="244"/>
      <c r="C173" s="245"/>
      <c r="D173" s="246" t="s">
        <v>288</v>
      </c>
      <c r="E173" s="247" t="s">
        <v>1</v>
      </c>
      <c r="F173" s="248" t="s">
        <v>336</v>
      </c>
      <c r="G173" s="245"/>
      <c r="H173" s="249">
        <v>0.21099999999999999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288</v>
      </c>
      <c r="AU173" s="255" t="s">
        <v>86</v>
      </c>
      <c r="AV173" s="13" t="s">
        <v>86</v>
      </c>
      <c r="AW173" s="13" t="s">
        <v>33</v>
      </c>
      <c r="AX173" s="13" t="s">
        <v>77</v>
      </c>
      <c r="AY173" s="255" t="s">
        <v>281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337</v>
      </c>
      <c r="G174" s="245"/>
      <c r="H174" s="249">
        <v>1.276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77</v>
      </c>
      <c r="AY174" s="255" t="s">
        <v>281</v>
      </c>
    </row>
    <row r="175" s="13" customFormat="1">
      <c r="A175" s="13"/>
      <c r="B175" s="244"/>
      <c r="C175" s="245"/>
      <c r="D175" s="246" t="s">
        <v>288</v>
      </c>
      <c r="E175" s="247" t="s">
        <v>1</v>
      </c>
      <c r="F175" s="248" t="s">
        <v>338</v>
      </c>
      <c r="G175" s="245"/>
      <c r="H175" s="249">
        <v>0.20599999999999999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288</v>
      </c>
      <c r="AU175" s="255" t="s">
        <v>86</v>
      </c>
      <c r="AV175" s="13" t="s">
        <v>86</v>
      </c>
      <c r="AW175" s="13" t="s">
        <v>33</v>
      </c>
      <c r="AX175" s="13" t="s">
        <v>77</v>
      </c>
      <c r="AY175" s="255" t="s">
        <v>281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339</v>
      </c>
      <c r="G176" s="245"/>
      <c r="H176" s="249">
        <v>0.63600000000000001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3" customFormat="1">
      <c r="A177" s="13"/>
      <c r="B177" s="244"/>
      <c r="C177" s="245"/>
      <c r="D177" s="246" t="s">
        <v>288</v>
      </c>
      <c r="E177" s="247" t="s">
        <v>1</v>
      </c>
      <c r="F177" s="248" t="s">
        <v>340</v>
      </c>
      <c r="G177" s="245"/>
      <c r="H177" s="249">
        <v>0.23499999999999999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288</v>
      </c>
      <c r="AU177" s="255" t="s">
        <v>86</v>
      </c>
      <c r="AV177" s="13" t="s">
        <v>86</v>
      </c>
      <c r="AW177" s="13" t="s">
        <v>33</v>
      </c>
      <c r="AX177" s="13" t="s">
        <v>77</v>
      </c>
      <c r="AY177" s="255" t="s">
        <v>281</v>
      </c>
    </row>
    <row r="178" s="13" customFormat="1">
      <c r="A178" s="13"/>
      <c r="B178" s="244"/>
      <c r="C178" s="245"/>
      <c r="D178" s="246" t="s">
        <v>288</v>
      </c>
      <c r="E178" s="247" t="s">
        <v>1</v>
      </c>
      <c r="F178" s="248" t="s">
        <v>341</v>
      </c>
      <c r="G178" s="245"/>
      <c r="H178" s="249">
        <v>1.038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288</v>
      </c>
      <c r="AU178" s="255" t="s">
        <v>86</v>
      </c>
      <c r="AV178" s="13" t="s">
        <v>86</v>
      </c>
      <c r="AW178" s="13" t="s">
        <v>33</v>
      </c>
      <c r="AX178" s="13" t="s">
        <v>77</v>
      </c>
      <c r="AY178" s="255" t="s">
        <v>281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342</v>
      </c>
      <c r="G179" s="245"/>
      <c r="H179" s="249">
        <v>3.411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343</v>
      </c>
      <c r="G180" s="245"/>
      <c r="H180" s="249">
        <v>1.9339999999999999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3" customFormat="1">
      <c r="A181" s="13"/>
      <c r="B181" s="244"/>
      <c r="C181" s="245"/>
      <c r="D181" s="246" t="s">
        <v>288</v>
      </c>
      <c r="E181" s="247" t="s">
        <v>1</v>
      </c>
      <c r="F181" s="248" t="s">
        <v>344</v>
      </c>
      <c r="G181" s="245"/>
      <c r="H181" s="249">
        <v>7.3019999999999996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288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281</v>
      </c>
    </row>
    <row r="182" s="13" customFormat="1">
      <c r="A182" s="13"/>
      <c r="B182" s="244"/>
      <c r="C182" s="245"/>
      <c r="D182" s="246" t="s">
        <v>288</v>
      </c>
      <c r="E182" s="247" t="s">
        <v>1</v>
      </c>
      <c r="F182" s="248" t="s">
        <v>345</v>
      </c>
      <c r="G182" s="245"/>
      <c r="H182" s="249">
        <v>1.385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288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281</v>
      </c>
    </row>
    <row r="183" s="13" customFormat="1">
      <c r="A183" s="13"/>
      <c r="B183" s="244"/>
      <c r="C183" s="245"/>
      <c r="D183" s="246" t="s">
        <v>288</v>
      </c>
      <c r="E183" s="247" t="s">
        <v>1</v>
      </c>
      <c r="F183" s="248" t="s">
        <v>346</v>
      </c>
      <c r="G183" s="245"/>
      <c r="H183" s="249">
        <v>0.57399999999999995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288</v>
      </c>
      <c r="AU183" s="255" t="s">
        <v>86</v>
      </c>
      <c r="AV183" s="13" t="s">
        <v>86</v>
      </c>
      <c r="AW183" s="13" t="s">
        <v>33</v>
      </c>
      <c r="AX183" s="13" t="s">
        <v>77</v>
      </c>
      <c r="AY183" s="255" t="s">
        <v>281</v>
      </c>
    </row>
    <row r="184" s="13" customFormat="1">
      <c r="A184" s="13"/>
      <c r="B184" s="244"/>
      <c r="C184" s="245"/>
      <c r="D184" s="246" t="s">
        <v>288</v>
      </c>
      <c r="E184" s="247" t="s">
        <v>1</v>
      </c>
      <c r="F184" s="248" t="s">
        <v>347</v>
      </c>
      <c r="G184" s="245"/>
      <c r="H184" s="249">
        <v>0.39600000000000002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288</v>
      </c>
      <c r="AU184" s="255" t="s">
        <v>86</v>
      </c>
      <c r="AV184" s="13" t="s">
        <v>86</v>
      </c>
      <c r="AW184" s="13" t="s">
        <v>33</v>
      </c>
      <c r="AX184" s="13" t="s">
        <v>77</v>
      </c>
      <c r="AY184" s="255" t="s">
        <v>281</v>
      </c>
    </row>
    <row r="185" s="13" customFormat="1">
      <c r="A185" s="13"/>
      <c r="B185" s="244"/>
      <c r="C185" s="245"/>
      <c r="D185" s="246" t="s">
        <v>288</v>
      </c>
      <c r="E185" s="247" t="s">
        <v>1</v>
      </c>
      <c r="F185" s="248" t="s">
        <v>348</v>
      </c>
      <c r="G185" s="245"/>
      <c r="H185" s="249">
        <v>0.373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288</v>
      </c>
      <c r="AU185" s="255" t="s">
        <v>86</v>
      </c>
      <c r="AV185" s="13" t="s">
        <v>86</v>
      </c>
      <c r="AW185" s="13" t="s">
        <v>33</v>
      </c>
      <c r="AX185" s="13" t="s">
        <v>77</v>
      </c>
      <c r="AY185" s="255" t="s">
        <v>281</v>
      </c>
    </row>
    <row r="186" s="13" customFormat="1">
      <c r="A186" s="13"/>
      <c r="B186" s="244"/>
      <c r="C186" s="245"/>
      <c r="D186" s="246" t="s">
        <v>288</v>
      </c>
      <c r="E186" s="247" t="s">
        <v>1</v>
      </c>
      <c r="F186" s="248" t="s">
        <v>349</v>
      </c>
      <c r="G186" s="245"/>
      <c r="H186" s="249">
        <v>0.61599999999999999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288</v>
      </c>
      <c r="AU186" s="255" t="s">
        <v>86</v>
      </c>
      <c r="AV186" s="13" t="s">
        <v>86</v>
      </c>
      <c r="AW186" s="13" t="s">
        <v>33</v>
      </c>
      <c r="AX186" s="13" t="s">
        <v>77</v>
      </c>
      <c r="AY186" s="255" t="s">
        <v>281</v>
      </c>
    </row>
    <row r="187" s="13" customFormat="1">
      <c r="A187" s="13"/>
      <c r="B187" s="244"/>
      <c r="C187" s="245"/>
      <c r="D187" s="246" t="s">
        <v>288</v>
      </c>
      <c r="E187" s="247" t="s">
        <v>1</v>
      </c>
      <c r="F187" s="248" t="s">
        <v>350</v>
      </c>
      <c r="G187" s="245"/>
      <c r="H187" s="249">
        <v>1.8740000000000001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288</v>
      </c>
      <c r="AU187" s="255" t="s">
        <v>86</v>
      </c>
      <c r="AV187" s="13" t="s">
        <v>86</v>
      </c>
      <c r="AW187" s="13" t="s">
        <v>33</v>
      </c>
      <c r="AX187" s="13" t="s">
        <v>77</v>
      </c>
      <c r="AY187" s="255" t="s">
        <v>281</v>
      </c>
    </row>
    <row r="188" s="13" customFormat="1">
      <c r="A188" s="13"/>
      <c r="B188" s="244"/>
      <c r="C188" s="245"/>
      <c r="D188" s="246" t="s">
        <v>288</v>
      </c>
      <c r="E188" s="247" t="s">
        <v>1</v>
      </c>
      <c r="F188" s="248" t="s">
        <v>351</v>
      </c>
      <c r="G188" s="245"/>
      <c r="H188" s="249">
        <v>0.53200000000000003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288</v>
      </c>
      <c r="AU188" s="255" t="s">
        <v>86</v>
      </c>
      <c r="AV188" s="13" t="s">
        <v>86</v>
      </c>
      <c r="AW188" s="13" t="s">
        <v>33</v>
      </c>
      <c r="AX188" s="13" t="s">
        <v>77</v>
      </c>
      <c r="AY188" s="255" t="s">
        <v>281</v>
      </c>
    </row>
    <row r="189" s="13" customFormat="1">
      <c r="A189" s="13"/>
      <c r="B189" s="244"/>
      <c r="C189" s="245"/>
      <c r="D189" s="246" t="s">
        <v>288</v>
      </c>
      <c r="E189" s="247" t="s">
        <v>1</v>
      </c>
      <c r="F189" s="248" t="s">
        <v>352</v>
      </c>
      <c r="G189" s="245"/>
      <c r="H189" s="249">
        <v>0.57199999999999995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288</v>
      </c>
      <c r="AU189" s="255" t="s">
        <v>86</v>
      </c>
      <c r="AV189" s="13" t="s">
        <v>86</v>
      </c>
      <c r="AW189" s="13" t="s">
        <v>33</v>
      </c>
      <c r="AX189" s="13" t="s">
        <v>77</v>
      </c>
      <c r="AY189" s="255" t="s">
        <v>281</v>
      </c>
    </row>
    <row r="190" s="13" customFormat="1">
      <c r="A190" s="13"/>
      <c r="B190" s="244"/>
      <c r="C190" s="245"/>
      <c r="D190" s="246" t="s">
        <v>288</v>
      </c>
      <c r="E190" s="247" t="s">
        <v>1</v>
      </c>
      <c r="F190" s="248" t="s">
        <v>353</v>
      </c>
      <c r="G190" s="245"/>
      <c r="H190" s="249">
        <v>2.1579999999999999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288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281</v>
      </c>
    </row>
    <row r="191" s="13" customFormat="1">
      <c r="A191" s="13"/>
      <c r="B191" s="244"/>
      <c r="C191" s="245"/>
      <c r="D191" s="246" t="s">
        <v>288</v>
      </c>
      <c r="E191" s="247" t="s">
        <v>1</v>
      </c>
      <c r="F191" s="248" t="s">
        <v>354</v>
      </c>
      <c r="G191" s="245"/>
      <c r="H191" s="249">
        <v>0.30199999999999999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288</v>
      </c>
      <c r="AU191" s="255" t="s">
        <v>86</v>
      </c>
      <c r="AV191" s="13" t="s">
        <v>86</v>
      </c>
      <c r="AW191" s="13" t="s">
        <v>33</v>
      </c>
      <c r="AX191" s="13" t="s">
        <v>77</v>
      </c>
      <c r="AY191" s="255" t="s">
        <v>281</v>
      </c>
    </row>
    <row r="192" s="13" customFormat="1">
      <c r="A192" s="13"/>
      <c r="B192" s="244"/>
      <c r="C192" s="245"/>
      <c r="D192" s="246" t="s">
        <v>288</v>
      </c>
      <c r="E192" s="247" t="s">
        <v>1</v>
      </c>
      <c r="F192" s="248" t="s">
        <v>355</v>
      </c>
      <c r="G192" s="245"/>
      <c r="H192" s="249">
        <v>0.11700000000000001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288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281</v>
      </c>
    </row>
    <row r="193" s="13" customFormat="1">
      <c r="A193" s="13"/>
      <c r="B193" s="244"/>
      <c r="C193" s="245"/>
      <c r="D193" s="246" t="s">
        <v>288</v>
      </c>
      <c r="E193" s="247" t="s">
        <v>1</v>
      </c>
      <c r="F193" s="248" t="s">
        <v>356</v>
      </c>
      <c r="G193" s="245"/>
      <c r="H193" s="249">
        <v>0.13300000000000001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288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281</v>
      </c>
    </row>
    <row r="194" s="13" customFormat="1">
      <c r="A194" s="13"/>
      <c r="B194" s="244"/>
      <c r="C194" s="245"/>
      <c r="D194" s="246" t="s">
        <v>288</v>
      </c>
      <c r="E194" s="247" t="s">
        <v>1</v>
      </c>
      <c r="F194" s="248" t="s">
        <v>357</v>
      </c>
      <c r="G194" s="245"/>
      <c r="H194" s="249">
        <v>0.186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288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281</v>
      </c>
    </row>
    <row r="195" s="13" customFormat="1">
      <c r="A195" s="13"/>
      <c r="B195" s="244"/>
      <c r="C195" s="245"/>
      <c r="D195" s="246" t="s">
        <v>288</v>
      </c>
      <c r="E195" s="247" t="s">
        <v>1</v>
      </c>
      <c r="F195" s="248" t="s">
        <v>358</v>
      </c>
      <c r="G195" s="245"/>
      <c r="H195" s="249">
        <v>0.33400000000000002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288</v>
      </c>
      <c r="AU195" s="255" t="s">
        <v>86</v>
      </c>
      <c r="AV195" s="13" t="s">
        <v>86</v>
      </c>
      <c r="AW195" s="13" t="s">
        <v>33</v>
      </c>
      <c r="AX195" s="13" t="s">
        <v>77</v>
      </c>
      <c r="AY195" s="255" t="s">
        <v>281</v>
      </c>
    </row>
    <row r="196" s="13" customFormat="1">
      <c r="A196" s="13"/>
      <c r="B196" s="244"/>
      <c r="C196" s="245"/>
      <c r="D196" s="246" t="s">
        <v>288</v>
      </c>
      <c r="E196" s="247" t="s">
        <v>1</v>
      </c>
      <c r="F196" s="248" t="s">
        <v>359</v>
      </c>
      <c r="G196" s="245"/>
      <c r="H196" s="249">
        <v>0.66900000000000004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281</v>
      </c>
    </row>
    <row r="197" s="13" customFormat="1">
      <c r="A197" s="13"/>
      <c r="B197" s="244"/>
      <c r="C197" s="245"/>
      <c r="D197" s="246" t="s">
        <v>288</v>
      </c>
      <c r="E197" s="247" t="s">
        <v>1</v>
      </c>
      <c r="F197" s="248" t="s">
        <v>360</v>
      </c>
      <c r="G197" s="245"/>
      <c r="H197" s="249">
        <v>0.97399999999999998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288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281</v>
      </c>
    </row>
    <row r="198" s="13" customFormat="1">
      <c r="A198" s="13"/>
      <c r="B198" s="244"/>
      <c r="C198" s="245"/>
      <c r="D198" s="246" t="s">
        <v>288</v>
      </c>
      <c r="E198" s="247" t="s">
        <v>1</v>
      </c>
      <c r="F198" s="248" t="s">
        <v>361</v>
      </c>
      <c r="G198" s="245"/>
      <c r="H198" s="249">
        <v>2.0350000000000001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288</v>
      </c>
      <c r="AU198" s="255" t="s">
        <v>86</v>
      </c>
      <c r="AV198" s="13" t="s">
        <v>86</v>
      </c>
      <c r="AW198" s="13" t="s">
        <v>33</v>
      </c>
      <c r="AX198" s="13" t="s">
        <v>77</v>
      </c>
      <c r="AY198" s="255" t="s">
        <v>281</v>
      </c>
    </row>
    <row r="199" s="13" customFormat="1">
      <c r="A199" s="13"/>
      <c r="B199" s="244"/>
      <c r="C199" s="245"/>
      <c r="D199" s="246" t="s">
        <v>288</v>
      </c>
      <c r="E199" s="247" t="s">
        <v>1</v>
      </c>
      <c r="F199" s="248" t="s">
        <v>362</v>
      </c>
      <c r="G199" s="245"/>
      <c r="H199" s="249">
        <v>2.2080000000000002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288</v>
      </c>
      <c r="AU199" s="255" t="s">
        <v>86</v>
      </c>
      <c r="AV199" s="13" t="s">
        <v>86</v>
      </c>
      <c r="AW199" s="13" t="s">
        <v>33</v>
      </c>
      <c r="AX199" s="13" t="s">
        <v>77</v>
      </c>
      <c r="AY199" s="255" t="s">
        <v>281</v>
      </c>
    </row>
    <row r="200" s="13" customFormat="1">
      <c r="A200" s="13"/>
      <c r="B200" s="244"/>
      <c r="C200" s="245"/>
      <c r="D200" s="246" t="s">
        <v>288</v>
      </c>
      <c r="E200" s="247" t="s">
        <v>1</v>
      </c>
      <c r="F200" s="248" t="s">
        <v>363</v>
      </c>
      <c r="G200" s="245"/>
      <c r="H200" s="249">
        <v>2.1299999999999999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288</v>
      </c>
      <c r="AU200" s="255" t="s">
        <v>86</v>
      </c>
      <c r="AV200" s="13" t="s">
        <v>86</v>
      </c>
      <c r="AW200" s="13" t="s">
        <v>33</v>
      </c>
      <c r="AX200" s="13" t="s">
        <v>77</v>
      </c>
      <c r="AY200" s="255" t="s">
        <v>281</v>
      </c>
    </row>
    <row r="201" s="13" customFormat="1">
      <c r="A201" s="13"/>
      <c r="B201" s="244"/>
      <c r="C201" s="245"/>
      <c r="D201" s="246" t="s">
        <v>288</v>
      </c>
      <c r="E201" s="247" t="s">
        <v>1</v>
      </c>
      <c r="F201" s="248" t="s">
        <v>364</v>
      </c>
      <c r="G201" s="245"/>
      <c r="H201" s="249">
        <v>1.2849999999999999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288</v>
      </c>
      <c r="AU201" s="255" t="s">
        <v>86</v>
      </c>
      <c r="AV201" s="13" t="s">
        <v>86</v>
      </c>
      <c r="AW201" s="13" t="s">
        <v>33</v>
      </c>
      <c r="AX201" s="13" t="s">
        <v>77</v>
      </c>
      <c r="AY201" s="255" t="s">
        <v>281</v>
      </c>
    </row>
    <row r="202" s="13" customFormat="1">
      <c r="A202" s="13"/>
      <c r="B202" s="244"/>
      <c r="C202" s="245"/>
      <c r="D202" s="246" t="s">
        <v>288</v>
      </c>
      <c r="E202" s="247" t="s">
        <v>1</v>
      </c>
      <c r="F202" s="248" t="s">
        <v>365</v>
      </c>
      <c r="G202" s="245"/>
      <c r="H202" s="249">
        <v>0.63700000000000001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288</v>
      </c>
      <c r="AU202" s="255" t="s">
        <v>86</v>
      </c>
      <c r="AV202" s="13" t="s">
        <v>86</v>
      </c>
      <c r="AW202" s="13" t="s">
        <v>33</v>
      </c>
      <c r="AX202" s="13" t="s">
        <v>77</v>
      </c>
      <c r="AY202" s="255" t="s">
        <v>281</v>
      </c>
    </row>
    <row r="203" s="13" customFormat="1">
      <c r="A203" s="13"/>
      <c r="B203" s="244"/>
      <c r="C203" s="245"/>
      <c r="D203" s="246" t="s">
        <v>288</v>
      </c>
      <c r="E203" s="247" t="s">
        <v>1</v>
      </c>
      <c r="F203" s="248" t="s">
        <v>366</v>
      </c>
      <c r="G203" s="245"/>
      <c r="H203" s="249">
        <v>3.6920000000000002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288</v>
      </c>
      <c r="AU203" s="255" t="s">
        <v>86</v>
      </c>
      <c r="AV203" s="13" t="s">
        <v>86</v>
      </c>
      <c r="AW203" s="13" t="s">
        <v>33</v>
      </c>
      <c r="AX203" s="13" t="s">
        <v>77</v>
      </c>
      <c r="AY203" s="255" t="s">
        <v>281</v>
      </c>
    </row>
    <row r="204" s="13" customFormat="1">
      <c r="A204" s="13"/>
      <c r="B204" s="244"/>
      <c r="C204" s="245"/>
      <c r="D204" s="246" t="s">
        <v>288</v>
      </c>
      <c r="E204" s="247" t="s">
        <v>1</v>
      </c>
      <c r="F204" s="248" t="s">
        <v>367</v>
      </c>
      <c r="G204" s="245"/>
      <c r="H204" s="249">
        <v>2.411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288</v>
      </c>
      <c r="AU204" s="255" t="s">
        <v>86</v>
      </c>
      <c r="AV204" s="13" t="s">
        <v>86</v>
      </c>
      <c r="AW204" s="13" t="s">
        <v>33</v>
      </c>
      <c r="AX204" s="13" t="s">
        <v>77</v>
      </c>
      <c r="AY204" s="255" t="s">
        <v>281</v>
      </c>
    </row>
    <row r="205" s="13" customFormat="1">
      <c r="A205" s="13"/>
      <c r="B205" s="244"/>
      <c r="C205" s="245"/>
      <c r="D205" s="246" t="s">
        <v>288</v>
      </c>
      <c r="E205" s="247" t="s">
        <v>1</v>
      </c>
      <c r="F205" s="248" t="s">
        <v>368</v>
      </c>
      <c r="G205" s="245"/>
      <c r="H205" s="249">
        <v>1.0429999999999999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288</v>
      </c>
      <c r="AU205" s="255" t="s">
        <v>86</v>
      </c>
      <c r="AV205" s="13" t="s">
        <v>86</v>
      </c>
      <c r="AW205" s="13" t="s">
        <v>33</v>
      </c>
      <c r="AX205" s="13" t="s">
        <v>77</v>
      </c>
      <c r="AY205" s="255" t="s">
        <v>281</v>
      </c>
    </row>
    <row r="206" s="13" customFormat="1">
      <c r="A206" s="13"/>
      <c r="B206" s="244"/>
      <c r="C206" s="245"/>
      <c r="D206" s="246" t="s">
        <v>288</v>
      </c>
      <c r="E206" s="247" t="s">
        <v>1</v>
      </c>
      <c r="F206" s="248" t="s">
        <v>369</v>
      </c>
      <c r="G206" s="245"/>
      <c r="H206" s="249">
        <v>0.73899999999999999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288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281</v>
      </c>
    </row>
    <row r="207" s="13" customFormat="1">
      <c r="A207" s="13"/>
      <c r="B207" s="244"/>
      <c r="C207" s="245"/>
      <c r="D207" s="246" t="s">
        <v>288</v>
      </c>
      <c r="E207" s="247" t="s">
        <v>1</v>
      </c>
      <c r="F207" s="248" t="s">
        <v>370</v>
      </c>
      <c r="G207" s="245"/>
      <c r="H207" s="249">
        <v>0.46999999999999997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288</v>
      </c>
      <c r="AU207" s="255" t="s">
        <v>86</v>
      </c>
      <c r="AV207" s="13" t="s">
        <v>86</v>
      </c>
      <c r="AW207" s="13" t="s">
        <v>33</v>
      </c>
      <c r="AX207" s="13" t="s">
        <v>77</v>
      </c>
      <c r="AY207" s="255" t="s">
        <v>281</v>
      </c>
    </row>
    <row r="208" s="13" customFormat="1">
      <c r="A208" s="13"/>
      <c r="B208" s="244"/>
      <c r="C208" s="245"/>
      <c r="D208" s="246" t="s">
        <v>288</v>
      </c>
      <c r="E208" s="247" t="s">
        <v>1</v>
      </c>
      <c r="F208" s="248" t="s">
        <v>371</v>
      </c>
      <c r="G208" s="245"/>
      <c r="H208" s="249">
        <v>0.35399999999999998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288</v>
      </c>
      <c r="AU208" s="255" t="s">
        <v>86</v>
      </c>
      <c r="AV208" s="13" t="s">
        <v>86</v>
      </c>
      <c r="AW208" s="13" t="s">
        <v>33</v>
      </c>
      <c r="AX208" s="13" t="s">
        <v>77</v>
      </c>
      <c r="AY208" s="255" t="s">
        <v>281</v>
      </c>
    </row>
    <row r="209" s="13" customFormat="1">
      <c r="A209" s="13"/>
      <c r="B209" s="244"/>
      <c r="C209" s="245"/>
      <c r="D209" s="246" t="s">
        <v>288</v>
      </c>
      <c r="E209" s="247" t="s">
        <v>1</v>
      </c>
      <c r="F209" s="248" t="s">
        <v>372</v>
      </c>
      <c r="G209" s="245"/>
      <c r="H209" s="249">
        <v>1.1719999999999999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288</v>
      </c>
      <c r="AU209" s="255" t="s">
        <v>86</v>
      </c>
      <c r="AV209" s="13" t="s">
        <v>86</v>
      </c>
      <c r="AW209" s="13" t="s">
        <v>33</v>
      </c>
      <c r="AX209" s="13" t="s">
        <v>77</v>
      </c>
      <c r="AY209" s="255" t="s">
        <v>281</v>
      </c>
    </row>
    <row r="210" s="13" customFormat="1">
      <c r="A210" s="13"/>
      <c r="B210" s="244"/>
      <c r="C210" s="245"/>
      <c r="D210" s="246" t="s">
        <v>288</v>
      </c>
      <c r="E210" s="247" t="s">
        <v>1</v>
      </c>
      <c r="F210" s="248" t="s">
        <v>373</v>
      </c>
      <c r="G210" s="245"/>
      <c r="H210" s="249">
        <v>1.1819999999999999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288</v>
      </c>
      <c r="AU210" s="255" t="s">
        <v>86</v>
      </c>
      <c r="AV210" s="13" t="s">
        <v>86</v>
      </c>
      <c r="AW210" s="13" t="s">
        <v>33</v>
      </c>
      <c r="AX210" s="13" t="s">
        <v>77</v>
      </c>
      <c r="AY210" s="255" t="s">
        <v>281</v>
      </c>
    </row>
    <row r="211" s="13" customFormat="1">
      <c r="A211" s="13"/>
      <c r="B211" s="244"/>
      <c r="C211" s="245"/>
      <c r="D211" s="246" t="s">
        <v>288</v>
      </c>
      <c r="E211" s="247" t="s">
        <v>1</v>
      </c>
      <c r="F211" s="248" t="s">
        <v>374</v>
      </c>
      <c r="G211" s="245"/>
      <c r="H211" s="249">
        <v>2.1850000000000001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288</v>
      </c>
      <c r="AU211" s="255" t="s">
        <v>86</v>
      </c>
      <c r="AV211" s="13" t="s">
        <v>86</v>
      </c>
      <c r="AW211" s="13" t="s">
        <v>33</v>
      </c>
      <c r="AX211" s="13" t="s">
        <v>77</v>
      </c>
      <c r="AY211" s="255" t="s">
        <v>281</v>
      </c>
    </row>
    <row r="212" s="14" customFormat="1">
      <c r="A212" s="14"/>
      <c r="B212" s="256"/>
      <c r="C212" s="257"/>
      <c r="D212" s="246" t="s">
        <v>288</v>
      </c>
      <c r="E212" s="258" t="s">
        <v>1</v>
      </c>
      <c r="F212" s="259" t="s">
        <v>290</v>
      </c>
      <c r="G212" s="257"/>
      <c r="H212" s="260">
        <v>53.155999999999999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288</v>
      </c>
      <c r="AU212" s="266" t="s">
        <v>86</v>
      </c>
      <c r="AV212" s="14" t="s">
        <v>119</v>
      </c>
      <c r="AW212" s="14" t="s">
        <v>33</v>
      </c>
      <c r="AX212" s="14" t="s">
        <v>84</v>
      </c>
      <c r="AY212" s="266" t="s">
        <v>281</v>
      </c>
    </row>
    <row r="213" s="2" customFormat="1" ht="21.75" customHeight="1">
      <c r="A213" s="39"/>
      <c r="B213" s="40"/>
      <c r="C213" s="230" t="s">
        <v>375</v>
      </c>
      <c r="D213" s="230" t="s">
        <v>283</v>
      </c>
      <c r="E213" s="231" t="s">
        <v>376</v>
      </c>
      <c r="F213" s="232" t="s">
        <v>377</v>
      </c>
      <c r="G213" s="233" t="s">
        <v>321</v>
      </c>
      <c r="H213" s="234">
        <v>123.133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0.087999999999999995</v>
      </c>
      <c r="T213" s="241">
        <f>S213*H213</f>
        <v>10.835704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378</v>
      </c>
    </row>
    <row r="214" s="13" customFormat="1">
      <c r="A214" s="13"/>
      <c r="B214" s="244"/>
      <c r="C214" s="245"/>
      <c r="D214" s="246" t="s">
        <v>288</v>
      </c>
      <c r="E214" s="247" t="s">
        <v>1</v>
      </c>
      <c r="F214" s="248" t="s">
        <v>379</v>
      </c>
      <c r="G214" s="245"/>
      <c r="H214" s="249">
        <v>4.7279999999999998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288</v>
      </c>
      <c r="AU214" s="255" t="s">
        <v>86</v>
      </c>
      <c r="AV214" s="13" t="s">
        <v>86</v>
      </c>
      <c r="AW214" s="13" t="s">
        <v>33</v>
      </c>
      <c r="AX214" s="13" t="s">
        <v>77</v>
      </c>
      <c r="AY214" s="255" t="s">
        <v>281</v>
      </c>
    </row>
    <row r="215" s="13" customFormat="1">
      <c r="A215" s="13"/>
      <c r="B215" s="244"/>
      <c r="C215" s="245"/>
      <c r="D215" s="246" t="s">
        <v>288</v>
      </c>
      <c r="E215" s="247" t="s">
        <v>1</v>
      </c>
      <c r="F215" s="248" t="s">
        <v>380</v>
      </c>
      <c r="G215" s="245"/>
      <c r="H215" s="249">
        <v>1.3300000000000001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288</v>
      </c>
      <c r="AU215" s="255" t="s">
        <v>86</v>
      </c>
      <c r="AV215" s="13" t="s">
        <v>86</v>
      </c>
      <c r="AW215" s="13" t="s">
        <v>33</v>
      </c>
      <c r="AX215" s="13" t="s">
        <v>77</v>
      </c>
      <c r="AY215" s="255" t="s">
        <v>281</v>
      </c>
    </row>
    <row r="216" s="13" customFormat="1">
      <c r="A216" s="13"/>
      <c r="B216" s="244"/>
      <c r="C216" s="245"/>
      <c r="D216" s="246" t="s">
        <v>288</v>
      </c>
      <c r="E216" s="247" t="s">
        <v>1</v>
      </c>
      <c r="F216" s="248" t="s">
        <v>381</v>
      </c>
      <c r="G216" s="245"/>
      <c r="H216" s="249">
        <v>22.064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288</v>
      </c>
      <c r="AU216" s="255" t="s">
        <v>86</v>
      </c>
      <c r="AV216" s="13" t="s">
        <v>86</v>
      </c>
      <c r="AW216" s="13" t="s">
        <v>33</v>
      </c>
      <c r="AX216" s="13" t="s">
        <v>77</v>
      </c>
      <c r="AY216" s="255" t="s">
        <v>281</v>
      </c>
    </row>
    <row r="217" s="13" customFormat="1">
      <c r="A217" s="13"/>
      <c r="B217" s="244"/>
      <c r="C217" s="245"/>
      <c r="D217" s="246" t="s">
        <v>288</v>
      </c>
      <c r="E217" s="247" t="s">
        <v>1</v>
      </c>
      <c r="F217" s="248" t="s">
        <v>382</v>
      </c>
      <c r="G217" s="245"/>
      <c r="H217" s="249">
        <v>1.3999999999999999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288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281</v>
      </c>
    </row>
    <row r="218" s="13" customFormat="1">
      <c r="A218" s="13"/>
      <c r="B218" s="244"/>
      <c r="C218" s="245"/>
      <c r="D218" s="246" t="s">
        <v>288</v>
      </c>
      <c r="E218" s="247" t="s">
        <v>1</v>
      </c>
      <c r="F218" s="248" t="s">
        <v>383</v>
      </c>
      <c r="G218" s="245"/>
      <c r="H218" s="249">
        <v>2.9399999999999999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288</v>
      </c>
      <c r="AU218" s="255" t="s">
        <v>86</v>
      </c>
      <c r="AV218" s="13" t="s">
        <v>86</v>
      </c>
      <c r="AW218" s="13" t="s">
        <v>33</v>
      </c>
      <c r="AX218" s="13" t="s">
        <v>77</v>
      </c>
      <c r="AY218" s="255" t="s">
        <v>281</v>
      </c>
    </row>
    <row r="219" s="13" customFormat="1">
      <c r="A219" s="13"/>
      <c r="B219" s="244"/>
      <c r="C219" s="245"/>
      <c r="D219" s="246" t="s">
        <v>288</v>
      </c>
      <c r="E219" s="247" t="s">
        <v>1</v>
      </c>
      <c r="F219" s="248" t="s">
        <v>384</v>
      </c>
      <c r="G219" s="245"/>
      <c r="H219" s="249">
        <v>1.4350000000000001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288</v>
      </c>
      <c r="AU219" s="255" t="s">
        <v>86</v>
      </c>
      <c r="AV219" s="13" t="s">
        <v>86</v>
      </c>
      <c r="AW219" s="13" t="s">
        <v>33</v>
      </c>
      <c r="AX219" s="13" t="s">
        <v>77</v>
      </c>
      <c r="AY219" s="255" t="s">
        <v>281</v>
      </c>
    </row>
    <row r="220" s="13" customFormat="1">
      <c r="A220" s="13"/>
      <c r="B220" s="244"/>
      <c r="C220" s="245"/>
      <c r="D220" s="246" t="s">
        <v>288</v>
      </c>
      <c r="E220" s="247" t="s">
        <v>1</v>
      </c>
      <c r="F220" s="248" t="s">
        <v>385</v>
      </c>
      <c r="G220" s="245"/>
      <c r="H220" s="249">
        <v>34.671999999999997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288</v>
      </c>
      <c r="AU220" s="255" t="s">
        <v>86</v>
      </c>
      <c r="AV220" s="13" t="s">
        <v>86</v>
      </c>
      <c r="AW220" s="13" t="s">
        <v>33</v>
      </c>
      <c r="AX220" s="13" t="s">
        <v>77</v>
      </c>
      <c r="AY220" s="255" t="s">
        <v>281</v>
      </c>
    </row>
    <row r="221" s="13" customFormat="1">
      <c r="A221" s="13"/>
      <c r="B221" s="244"/>
      <c r="C221" s="245"/>
      <c r="D221" s="246" t="s">
        <v>288</v>
      </c>
      <c r="E221" s="247" t="s">
        <v>1</v>
      </c>
      <c r="F221" s="248" t="s">
        <v>386</v>
      </c>
      <c r="G221" s="245"/>
      <c r="H221" s="249">
        <v>8.4000000000000004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288</v>
      </c>
      <c r="AU221" s="255" t="s">
        <v>86</v>
      </c>
      <c r="AV221" s="13" t="s">
        <v>86</v>
      </c>
      <c r="AW221" s="13" t="s">
        <v>33</v>
      </c>
      <c r="AX221" s="13" t="s">
        <v>77</v>
      </c>
      <c r="AY221" s="255" t="s">
        <v>281</v>
      </c>
    </row>
    <row r="222" s="13" customFormat="1">
      <c r="A222" s="13"/>
      <c r="B222" s="244"/>
      <c r="C222" s="245"/>
      <c r="D222" s="246" t="s">
        <v>288</v>
      </c>
      <c r="E222" s="247" t="s">
        <v>1</v>
      </c>
      <c r="F222" s="248" t="s">
        <v>387</v>
      </c>
      <c r="G222" s="245"/>
      <c r="H222" s="249">
        <v>31.914000000000001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288</v>
      </c>
      <c r="AU222" s="255" t="s">
        <v>86</v>
      </c>
      <c r="AV222" s="13" t="s">
        <v>86</v>
      </c>
      <c r="AW222" s="13" t="s">
        <v>33</v>
      </c>
      <c r="AX222" s="13" t="s">
        <v>77</v>
      </c>
      <c r="AY222" s="255" t="s">
        <v>281</v>
      </c>
    </row>
    <row r="223" s="13" customFormat="1">
      <c r="A223" s="13"/>
      <c r="B223" s="244"/>
      <c r="C223" s="245"/>
      <c r="D223" s="246" t="s">
        <v>288</v>
      </c>
      <c r="E223" s="247" t="s">
        <v>1</v>
      </c>
      <c r="F223" s="248" t="s">
        <v>388</v>
      </c>
      <c r="G223" s="245"/>
      <c r="H223" s="249">
        <v>3.7050000000000001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288</v>
      </c>
      <c r="AU223" s="255" t="s">
        <v>86</v>
      </c>
      <c r="AV223" s="13" t="s">
        <v>86</v>
      </c>
      <c r="AW223" s="13" t="s">
        <v>33</v>
      </c>
      <c r="AX223" s="13" t="s">
        <v>77</v>
      </c>
      <c r="AY223" s="255" t="s">
        <v>281</v>
      </c>
    </row>
    <row r="224" s="13" customFormat="1">
      <c r="A224" s="13"/>
      <c r="B224" s="244"/>
      <c r="C224" s="245"/>
      <c r="D224" s="246" t="s">
        <v>288</v>
      </c>
      <c r="E224" s="247" t="s">
        <v>1</v>
      </c>
      <c r="F224" s="248" t="s">
        <v>389</v>
      </c>
      <c r="G224" s="245"/>
      <c r="H224" s="249">
        <v>4.0949999999999998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288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281</v>
      </c>
    </row>
    <row r="225" s="13" customFormat="1">
      <c r="A225" s="13"/>
      <c r="B225" s="244"/>
      <c r="C225" s="245"/>
      <c r="D225" s="246" t="s">
        <v>288</v>
      </c>
      <c r="E225" s="247" t="s">
        <v>1</v>
      </c>
      <c r="F225" s="248" t="s">
        <v>390</v>
      </c>
      <c r="G225" s="245"/>
      <c r="H225" s="249">
        <v>3.3999999999999999</v>
      </c>
      <c r="I225" s="250"/>
      <c r="J225" s="245"/>
      <c r="K225" s="245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288</v>
      </c>
      <c r="AU225" s="255" t="s">
        <v>86</v>
      </c>
      <c r="AV225" s="13" t="s">
        <v>86</v>
      </c>
      <c r="AW225" s="13" t="s">
        <v>33</v>
      </c>
      <c r="AX225" s="13" t="s">
        <v>77</v>
      </c>
      <c r="AY225" s="255" t="s">
        <v>281</v>
      </c>
    </row>
    <row r="226" s="13" customFormat="1">
      <c r="A226" s="13"/>
      <c r="B226" s="244"/>
      <c r="C226" s="245"/>
      <c r="D226" s="246" t="s">
        <v>288</v>
      </c>
      <c r="E226" s="247" t="s">
        <v>1</v>
      </c>
      <c r="F226" s="248" t="s">
        <v>391</v>
      </c>
      <c r="G226" s="245"/>
      <c r="H226" s="249">
        <v>1.25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288</v>
      </c>
      <c r="AU226" s="255" t="s">
        <v>86</v>
      </c>
      <c r="AV226" s="13" t="s">
        <v>86</v>
      </c>
      <c r="AW226" s="13" t="s">
        <v>33</v>
      </c>
      <c r="AX226" s="13" t="s">
        <v>77</v>
      </c>
      <c r="AY226" s="255" t="s">
        <v>281</v>
      </c>
    </row>
    <row r="227" s="13" customFormat="1">
      <c r="A227" s="13"/>
      <c r="B227" s="244"/>
      <c r="C227" s="245"/>
      <c r="D227" s="246" t="s">
        <v>288</v>
      </c>
      <c r="E227" s="247" t="s">
        <v>1</v>
      </c>
      <c r="F227" s="248" t="s">
        <v>392</v>
      </c>
      <c r="G227" s="245"/>
      <c r="H227" s="249">
        <v>1.8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288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281</v>
      </c>
    </row>
    <row r="228" s="14" customFormat="1">
      <c r="A228" s="14"/>
      <c r="B228" s="256"/>
      <c r="C228" s="257"/>
      <c r="D228" s="246" t="s">
        <v>288</v>
      </c>
      <c r="E228" s="258" t="s">
        <v>1</v>
      </c>
      <c r="F228" s="259" t="s">
        <v>290</v>
      </c>
      <c r="G228" s="257"/>
      <c r="H228" s="260">
        <v>123.133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288</v>
      </c>
      <c r="AU228" s="266" t="s">
        <v>86</v>
      </c>
      <c r="AV228" s="14" t="s">
        <v>119</v>
      </c>
      <c r="AW228" s="14" t="s">
        <v>33</v>
      </c>
      <c r="AX228" s="14" t="s">
        <v>84</v>
      </c>
      <c r="AY228" s="266" t="s">
        <v>281</v>
      </c>
    </row>
    <row r="229" s="2" customFormat="1" ht="21.75" customHeight="1">
      <c r="A229" s="39"/>
      <c r="B229" s="40"/>
      <c r="C229" s="230" t="s">
        <v>8</v>
      </c>
      <c r="D229" s="230" t="s">
        <v>283</v>
      </c>
      <c r="E229" s="231" t="s">
        <v>393</v>
      </c>
      <c r="F229" s="232" t="s">
        <v>394</v>
      </c>
      <c r="G229" s="233" t="s">
        <v>321</v>
      </c>
      <c r="H229" s="234">
        <v>158.84200000000001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0.067000000000000004</v>
      </c>
      <c r="T229" s="241">
        <f>S229*H229</f>
        <v>10.642414000000002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395</v>
      </c>
    </row>
    <row r="230" s="13" customFormat="1">
      <c r="A230" s="13"/>
      <c r="B230" s="244"/>
      <c r="C230" s="245"/>
      <c r="D230" s="246" t="s">
        <v>288</v>
      </c>
      <c r="E230" s="247" t="s">
        <v>1</v>
      </c>
      <c r="F230" s="248" t="s">
        <v>396</v>
      </c>
      <c r="G230" s="245"/>
      <c r="H230" s="249">
        <v>47.673999999999999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288</v>
      </c>
      <c r="AU230" s="255" t="s">
        <v>86</v>
      </c>
      <c r="AV230" s="13" t="s">
        <v>86</v>
      </c>
      <c r="AW230" s="13" t="s">
        <v>33</v>
      </c>
      <c r="AX230" s="13" t="s">
        <v>77</v>
      </c>
      <c r="AY230" s="255" t="s">
        <v>281</v>
      </c>
    </row>
    <row r="231" s="13" customFormat="1">
      <c r="A231" s="13"/>
      <c r="B231" s="244"/>
      <c r="C231" s="245"/>
      <c r="D231" s="246" t="s">
        <v>288</v>
      </c>
      <c r="E231" s="247" t="s">
        <v>1</v>
      </c>
      <c r="F231" s="248" t="s">
        <v>397</v>
      </c>
      <c r="G231" s="245"/>
      <c r="H231" s="249">
        <v>41.579999999999998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288</v>
      </c>
      <c r="AU231" s="255" t="s">
        <v>86</v>
      </c>
      <c r="AV231" s="13" t="s">
        <v>86</v>
      </c>
      <c r="AW231" s="13" t="s">
        <v>33</v>
      </c>
      <c r="AX231" s="13" t="s">
        <v>77</v>
      </c>
      <c r="AY231" s="255" t="s">
        <v>281</v>
      </c>
    </row>
    <row r="232" s="13" customFormat="1">
      <c r="A232" s="13"/>
      <c r="B232" s="244"/>
      <c r="C232" s="245"/>
      <c r="D232" s="246" t="s">
        <v>288</v>
      </c>
      <c r="E232" s="247" t="s">
        <v>1</v>
      </c>
      <c r="F232" s="248" t="s">
        <v>398</v>
      </c>
      <c r="G232" s="245"/>
      <c r="H232" s="249">
        <v>13.125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288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281</v>
      </c>
    </row>
    <row r="233" s="13" customFormat="1">
      <c r="A233" s="13"/>
      <c r="B233" s="244"/>
      <c r="C233" s="245"/>
      <c r="D233" s="246" t="s">
        <v>288</v>
      </c>
      <c r="E233" s="247" t="s">
        <v>1</v>
      </c>
      <c r="F233" s="248" t="s">
        <v>399</v>
      </c>
      <c r="G233" s="245"/>
      <c r="H233" s="249">
        <v>14.283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288</v>
      </c>
      <c r="AU233" s="255" t="s">
        <v>86</v>
      </c>
      <c r="AV233" s="13" t="s">
        <v>86</v>
      </c>
      <c r="AW233" s="13" t="s">
        <v>33</v>
      </c>
      <c r="AX233" s="13" t="s">
        <v>77</v>
      </c>
      <c r="AY233" s="255" t="s">
        <v>281</v>
      </c>
    </row>
    <row r="234" s="13" customFormat="1">
      <c r="A234" s="13"/>
      <c r="B234" s="244"/>
      <c r="C234" s="245"/>
      <c r="D234" s="246" t="s">
        <v>288</v>
      </c>
      <c r="E234" s="247" t="s">
        <v>1</v>
      </c>
      <c r="F234" s="248" t="s">
        <v>400</v>
      </c>
      <c r="G234" s="245"/>
      <c r="H234" s="249">
        <v>5.5499999999999998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288</v>
      </c>
      <c r="AU234" s="255" t="s">
        <v>86</v>
      </c>
      <c r="AV234" s="13" t="s">
        <v>86</v>
      </c>
      <c r="AW234" s="13" t="s">
        <v>33</v>
      </c>
      <c r="AX234" s="13" t="s">
        <v>77</v>
      </c>
      <c r="AY234" s="255" t="s">
        <v>281</v>
      </c>
    </row>
    <row r="235" s="13" customFormat="1">
      <c r="A235" s="13"/>
      <c r="B235" s="244"/>
      <c r="C235" s="245"/>
      <c r="D235" s="246" t="s">
        <v>288</v>
      </c>
      <c r="E235" s="247" t="s">
        <v>1</v>
      </c>
      <c r="F235" s="248" t="s">
        <v>401</v>
      </c>
      <c r="G235" s="245"/>
      <c r="H235" s="249">
        <v>8.5800000000000001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288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281</v>
      </c>
    </row>
    <row r="236" s="13" customFormat="1">
      <c r="A236" s="13"/>
      <c r="B236" s="244"/>
      <c r="C236" s="245"/>
      <c r="D236" s="246" t="s">
        <v>288</v>
      </c>
      <c r="E236" s="247" t="s">
        <v>1</v>
      </c>
      <c r="F236" s="248" t="s">
        <v>402</v>
      </c>
      <c r="G236" s="245"/>
      <c r="H236" s="249">
        <v>9.1799999999999997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288</v>
      </c>
      <c r="AU236" s="255" t="s">
        <v>86</v>
      </c>
      <c r="AV236" s="13" t="s">
        <v>86</v>
      </c>
      <c r="AW236" s="13" t="s">
        <v>33</v>
      </c>
      <c r="AX236" s="13" t="s">
        <v>77</v>
      </c>
      <c r="AY236" s="255" t="s">
        <v>281</v>
      </c>
    </row>
    <row r="237" s="13" customFormat="1">
      <c r="A237" s="13"/>
      <c r="B237" s="244"/>
      <c r="C237" s="245"/>
      <c r="D237" s="246" t="s">
        <v>288</v>
      </c>
      <c r="E237" s="247" t="s">
        <v>1</v>
      </c>
      <c r="F237" s="248" t="s">
        <v>403</v>
      </c>
      <c r="G237" s="245"/>
      <c r="H237" s="249">
        <v>9.3599999999999994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288</v>
      </c>
      <c r="AU237" s="255" t="s">
        <v>86</v>
      </c>
      <c r="AV237" s="13" t="s">
        <v>86</v>
      </c>
      <c r="AW237" s="13" t="s">
        <v>33</v>
      </c>
      <c r="AX237" s="13" t="s">
        <v>77</v>
      </c>
      <c r="AY237" s="255" t="s">
        <v>281</v>
      </c>
    </row>
    <row r="238" s="13" customFormat="1">
      <c r="A238" s="13"/>
      <c r="B238" s="244"/>
      <c r="C238" s="245"/>
      <c r="D238" s="246" t="s">
        <v>288</v>
      </c>
      <c r="E238" s="247" t="s">
        <v>1</v>
      </c>
      <c r="F238" s="248" t="s">
        <v>404</v>
      </c>
      <c r="G238" s="245"/>
      <c r="H238" s="249">
        <v>2.73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288</v>
      </c>
      <c r="AU238" s="255" t="s">
        <v>86</v>
      </c>
      <c r="AV238" s="13" t="s">
        <v>86</v>
      </c>
      <c r="AW238" s="13" t="s">
        <v>33</v>
      </c>
      <c r="AX238" s="13" t="s">
        <v>77</v>
      </c>
      <c r="AY238" s="255" t="s">
        <v>281</v>
      </c>
    </row>
    <row r="239" s="13" customFormat="1">
      <c r="A239" s="13"/>
      <c r="B239" s="244"/>
      <c r="C239" s="245"/>
      <c r="D239" s="246" t="s">
        <v>288</v>
      </c>
      <c r="E239" s="247" t="s">
        <v>1</v>
      </c>
      <c r="F239" s="248" t="s">
        <v>405</v>
      </c>
      <c r="G239" s="245"/>
      <c r="H239" s="249">
        <v>3.7799999999999998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288</v>
      </c>
      <c r="AU239" s="255" t="s">
        <v>86</v>
      </c>
      <c r="AV239" s="13" t="s">
        <v>86</v>
      </c>
      <c r="AW239" s="13" t="s">
        <v>33</v>
      </c>
      <c r="AX239" s="13" t="s">
        <v>77</v>
      </c>
      <c r="AY239" s="255" t="s">
        <v>281</v>
      </c>
    </row>
    <row r="240" s="13" customFormat="1">
      <c r="A240" s="13"/>
      <c r="B240" s="244"/>
      <c r="C240" s="245"/>
      <c r="D240" s="246" t="s">
        <v>288</v>
      </c>
      <c r="E240" s="247" t="s">
        <v>1</v>
      </c>
      <c r="F240" s="248" t="s">
        <v>406</v>
      </c>
      <c r="G240" s="245"/>
      <c r="H240" s="249">
        <v>3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288</v>
      </c>
      <c r="AU240" s="255" t="s">
        <v>86</v>
      </c>
      <c r="AV240" s="13" t="s">
        <v>86</v>
      </c>
      <c r="AW240" s="13" t="s">
        <v>33</v>
      </c>
      <c r="AX240" s="13" t="s">
        <v>77</v>
      </c>
      <c r="AY240" s="255" t="s">
        <v>281</v>
      </c>
    </row>
    <row r="241" s="14" customFormat="1">
      <c r="A241" s="14"/>
      <c r="B241" s="256"/>
      <c r="C241" s="257"/>
      <c r="D241" s="246" t="s">
        <v>288</v>
      </c>
      <c r="E241" s="258" t="s">
        <v>1</v>
      </c>
      <c r="F241" s="259" t="s">
        <v>290</v>
      </c>
      <c r="G241" s="257"/>
      <c r="H241" s="260">
        <v>158.84200000000001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288</v>
      </c>
      <c r="AU241" s="266" t="s">
        <v>86</v>
      </c>
      <c r="AV241" s="14" t="s">
        <v>119</v>
      </c>
      <c r="AW241" s="14" t="s">
        <v>33</v>
      </c>
      <c r="AX241" s="14" t="s">
        <v>84</v>
      </c>
      <c r="AY241" s="266" t="s">
        <v>281</v>
      </c>
    </row>
    <row r="242" s="2" customFormat="1" ht="24.15" customHeight="1">
      <c r="A242" s="39"/>
      <c r="B242" s="40"/>
      <c r="C242" s="230" t="s">
        <v>407</v>
      </c>
      <c r="D242" s="230" t="s">
        <v>283</v>
      </c>
      <c r="E242" s="231" t="s">
        <v>408</v>
      </c>
      <c r="F242" s="232" t="s">
        <v>409</v>
      </c>
      <c r="G242" s="233" t="s">
        <v>410</v>
      </c>
      <c r="H242" s="234">
        <v>372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411</v>
      </c>
    </row>
    <row r="243" s="13" customFormat="1">
      <c r="A243" s="13"/>
      <c r="B243" s="244"/>
      <c r="C243" s="245"/>
      <c r="D243" s="246" t="s">
        <v>288</v>
      </c>
      <c r="E243" s="247" t="s">
        <v>1</v>
      </c>
      <c r="F243" s="248" t="s">
        <v>412</v>
      </c>
      <c r="G243" s="245"/>
      <c r="H243" s="249">
        <v>372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288</v>
      </c>
      <c r="AU243" s="255" t="s">
        <v>86</v>
      </c>
      <c r="AV243" s="13" t="s">
        <v>86</v>
      </c>
      <c r="AW243" s="13" t="s">
        <v>33</v>
      </c>
      <c r="AX243" s="13" t="s">
        <v>84</v>
      </c>
      <c r="AY243" s="255" t="s">
        <v>281</v>
      </c>
    </row>
    <row r="244" s="2" customFormat="1" ht="37.8" customHeight="1">
      <c r="A244" s="39"/>
      <c r="B244" s="40"/>
      <c r="C244" s="230" t="s">
        <v>413</v>
      </c>
      <c r="D244" s="230" t="s">
        <v>283</v>
      </c>
      <c r="E244" s="231" t="s">
        <v>414</v>
      </c>
      <c r="F244" s="232" t="s">
        <v>415</v>
      </c>
      <c r="G244" s="233" t="s">
        <v>321</v>
      </c>
      <c r="H244" s="234">
        <v>100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0.050000000000000003</v>
      </c>
      <c r="T244" s="241">
        <f>S244*H244</f>
        <v>5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416</v>
      </c>
    </row>
    <row r="245" s="13" customFormat="1">
      <c r="A245" s="13"/>
      <c r="B245" s="244"/>
      <c r="C245" s="245"/>
      <c r="D245" s="246" t="s">
        <v>288</v>
      </c>
      <c r="E245" s="247" t="s">
        <v>1</v>
      </c>
      <c r="F245" s="248" t="s">
        <v>417</v>
      </c>
      <c r="G245" s="245"/>
      <c r="H245" s="249">
        <v>100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288</v>
      </c>
      <c r="AU245" s="255" t="s">
        <v>86</v>
      </c>
      <c r="AV245" s="13" t="s">
        <v>86</v>
      </c>
      <c r="AW245" s="13" t="s">
        <v>33</v>
      </c>
      <c r="AX245" s="13" t="s">
        <v>84</v>
      </c>
      <c r="AY245" s="255" t="s">
        <v>281</v>
      </c>
    </row>
    <row r="246" s="2" customFormat="1" ht="37.8" customHeight="1">
      <c r="A246" s="39"/>
      <c r="B246" s="40"/>
      <c r="C246" s="230" t="s">
        <v>418</v>
      </c>
      <c r="D246" s="230" t="s">
        <v>283</v>
      </c>
      <c r="E246" s="231" t="s">
        <v>419</v>
      </c>
      <c r="F246" s="232" t="s">
        <v>420</v>
      </c>
      <c r="G246" s="233" t="s">
        <v>321</v>
      </c>
      <c r="H246" s="234">
        <v>4672.442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0.045999999999999999</v>
      </c>
      <c r="T246" s="241">
        <f>S246*H246</f>
        <v>214.932332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421</v>
      </c>
    </row>
    <row r="247" s="13" customFormat="1">
      <c r="A247" s="13"/>
      <c r="B247" s="244"/>
      <c r="C247" s="245"/>
      <c r="D247" s="246" t="s">
        <v>288</v>
      </c>
      <c r="E247" s="247" t="s">
        <v>1</v>
      </c>
      <c r="F247" s="248" t="s">
        <v>422</v>
      </c>
      <c r="G247" s="245"/>
      <c r="H247" s="249">
        <v>41.143999999999998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288</v>
      </c>
      <c r="AU247" s="255" t="s">
        <v>86</v>
      </c>
      <c r="AV247" s="13" t="s">
        <v>86</v>
      </c>
      <c r="AW247" s="13" t="s">
        <v>33</v>
      </c>
      <c r="AX247" s="13" t="s">
        <v>77</v>
      </c>
      <c r="AY247" s="255" t="s">
        <v>281</v>
      </c>
    </row>
    <row r="248" s="13" customFormat="1">
      <c r="A248" s="13"/>
      <c r="B248" s="244"/>
      <c r="C248" s="245"/>
      <c r="D248" s="246" t="s">
        <v>288</v>
      </c>
      <c r="E248" s="247" t="s">
        <v>1</v>
      </c>
      <c r="F248" s="248" t="s">
        <v>423</v>
      </c>
      <c r="G248" s="245"/>
      <c r="H248" s="249">
        <v>49.136000000000003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288</v>
      </c>
      <c r="AU248" s="255" t="s">
        <v>86</v>
      </c>
      <c r="AV248" s="13" t="s">
        <v>86</v>
      </c>
      <c r="AW248" s="13" t="s">
        <v>33</v>
      </c>
      <c r="AX248" s="13" t="s">
        <v>77</v>
      </c>
      <c r="AY248" s="255" t="s">
        <v>281</v>
      </c>
    </row>
    <row r="249" s="13" customFormat="1">
      <c r="A249" s="13"/>
      <c r="B249" s="244"/>
      <c r="C249" s="245"/>
      <c r="D249" s="246" t="s">
        <v>288</v>
      </c>
      <c r="E249" s="247" t="s">
        <v>1</v>
      </c>
      <c r="F249" s="248" t="s">
        <v>424</v>
      </c>
      <c r="G249" s="245"/>
      <c r="H249" s="249">
        <v>47.359999999999999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288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281</v>
      </c>
    </row>
    <row r="250" s="13" customFormat="1">
      <c r="A250" s="13"/>
      <c r="B250" s="244"/>
      <c r="C250" s="245"/>
      <c r="D250" s="246" t="s">
        <v>288</v>
      </c>
      <c r="E250" s="247" t="s">
        <v>1</v>
      </c>
      <c r="F250" s="248" t="s">
        <v>425</v>
      </c>
      <c r="G250" s="245"/>
      <c r="H250" s="249">
        <v>37.887999999999998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288</v>
      </c>
      <c r="AU250" s="255" t="s">
        <v>86</v>
      </c>
      <c r="AV250" s="13" t="s">
        <v>86</v>
      </c>
      <c r="AW250" s="13" t="s">
        <v>33</v>
      </c>
      <c r="AX250" s="13" t="s">
        <v>77</v>
      </c>
      <c r="AY250" s="255" t="s">
        <v>281</v>
      </c>
    </row>
    <row r="251" s="13" customFormat="1">
      <c r="A251" s="13"/>
      <c r="B251" s="244"/>
      <c r="C251" s="245"/>
      <c r="D251" s="246" t="s">
        <v>288</v>
      </c>
      <c r="E251" s="247" t="s">
        <v>1</v>
      </c>
      <c r="F251" s="248" t="s">
        <v>426</v>
      </c>
      <c r="G251" s="245"/>
      <c r="H251" s="249">
        <v>20.128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288</v>
      </c>
      <c r="AU251" s="255" t="s">
        <v>86</v>
      </c>
      <c r="AV251" s="13" t="s">
        <v>86</v>
      </c>
      <c r="AW251" s="13" t="s">
        <v>33</v>
      </c>
      <c r="AX251" s="13" t="s">
        <v>77</v>
      </c>
      <c r="AY251" s="255" t="s">
        <v>281</v>
      </c>
    </row>
    <row r="252" s="13" customFormat="1">
      <c r="A252" s="13"/>
      <c r="B252" s="244"/>
      <c r="C252" s="245"/>
      <c r="D252" s="246" t="s">
        <v>288</v>
      </c>
      <c r="E252" s="247" t="s">
        <v>1</v>
      </c>
      <c r="F252" s="248" t="s">
        <v>427</v>
      </c>
      <c r="G252" s="245"/>
      <c r="H252" s="249">
        <v>49.728000000000002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288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281</v>
      </c>
    </row>
    <row r="253" s="13" customFormat="1">
      <c r="A253" s="13"/>
      <c r="B253" s="244"/>
      <c r="C253" s="245"/>
      <c r="D253" s="246" t="s">
        <v>288</v>
      </c>
      <c r="E253" s="247" t="s">
        <v>1</v>
      </c>
      <c r="F253" s="248" t="s">
        <v>428</v>
      </c>
      <c r="G253" s="245"/>
      <c r="H253" s="249">
        <v>19.832000000000001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288</v>
      </c>
      <c r="AU253" s="255" t="s">
        <v>86</v>
      </c>
      <c r="AV253" s="13" t="s">
        <v>86</v>
      </c>
      <c r="AW253" s="13" t="s">
        <v>33</v>
      </c>
      <c r="AX253" s="13" t="s">
        <v>77</v>
      </c>
      <c r="AY253" s="255" t="s">
        <v>281</v>
      </c>
    </row>
    <row r="254" s="13" customFormat="1">
      <c r="A254" s="13"/>
      <c r="B254" s="244"/>
      <c r="C254" s="245"/>
      <c r="D254" s="246" t="s">
        <v>288</v>
      </c>
      <c r="E254" s="247" t="s">
        <v>1</v>
      </c>
      <c r="F254" s="248" t="s">
        <v>429</v>
      </c>
      <c r="G254" s="245"/>
      <c r="H254" s="249">
        <v>48.988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288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281</v>
      </c>
    </row>
    <row r="255" s="13" customFormat="1">
      <c r="A255" s="13"/>
      <c r="B255" s="244"/>
      <c r="C255" s="245"/>
      <c r="D255" s="246" t="s">
        <v>288</v>
      </c>
      <c r="E255" s="247" t="s">
        <v>1</v>
      </c>
      <c r="F255" s="248" t="s">
        <v>430</v>
      </c>
      <c r="G255" s="245"/>
      <c r="H255" s="249">
        <v>20.719999999999999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288</v>
      </c>
      <c r="AU255" s="255" t="s">
        <v>86</v>
      </c>
      <c r="AV255" s="13" t="s">
        <v>86</v>
      </c>
      <c r="AW255" s="13" t="s">
        <v>33</v>
      </c>
      <c r="AX255" s="13" t="s">
        <v>77</v>
      </c>
      <c r="AY255" s="255" t="s">
        <v>281</v>
      </c>
    </row>
    <row r="256" s="13" customFormat="1">
      <c r="A256" s="13"/>
      <c r="B256" s="244"/>
      <c r="C256" s="245"/>
      <c r="D256" s="246" t="s">
        <v>288</v>
      </c>
      <c r="E256" s="247" t="s">
        <v>1</v>
      </c>
      <c r="F256" s="248" t="s">
        <v>431</v>
      </c>
      <c r="G256" s="245"/>
      <c r="H256" s="249">
        <v>47.064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288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281</v>
      </c>
    </row>
    <row r="257" s="13" customFormat="1">
      <c r="A257" s="13"/>
      <c r="B257" s="244"/>
      <c r="C257" s="245"/>
      <c r="D257" s="246" t="s">
        <v>288</v>
      </c>
      <c r="E257" s="247" t="s">
        <v>1</v>
      </c>
      <c r="F257" s="248" t="s">
        <v>432</v>
      </c>
      <c r="G257" s="245"/>
      <c r="H257" s="249">
        <v>80.512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288</v>
      </c>
      <c r="AU257" s="255" t="s">
        <v>86</v>
      </c>
      <c r="AV257" s="13" t="s">
        <v>86</v>
      </c>
      <c r="AW257" s="13" t="s">
        <v>33</v>
      </c>
      <c r="AX257" s="13" t="s">
        <v>77</v>
      </c>
      <c r="AY257" s="255" t="s">
        <v>281</v>
      </c>
    </row>
    <row r="258" s="13" customFormat="1">
      <c r="A258" s="13"/>
      <c r="B258" s="244"/>
      <c r="C258" s="245"/>
      <c r="D258" s="246" t="s">
        <v>288</v>
      </c>
      <c r="E258" s="247" t="s">
        <v>1</v>
      </c>
      <c r="F258" s="248" t="s">
        <v>433</v>
      </c>
      <c r="G258" s="245"/>
      <c r="H258" s="249">
        <v>62.338000000000001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288</v>
      </c>
      <c r="AU258" s="255" t="s">
        <v>86</v>
      </c>
      <c r="AV258" s="13" t="s">
        <v>86</v>
      </c>
      <c r="AW258" s="13" t="s">
        <v>33</v>
      </c>
      <c r="AX258" s="13" t="s">
        <v>77</v>
      </c>
      <c r="AY258" s="255" t="s">
        <v>281</v>
      </c>
    </row>
    <row r="259" s="13" customFormat="1">
      <c r="A259" s="13"/>
      <c r="B259" s="244"/>
      <c r="C259" s="245"/>
      <c r="D259" s="246" t="s">
        <v>288</v>
      </c>
      <c r="E259" s="247" t="s">
        <v>1</v>
      </c>
      <c r="F259" s="248" t="s">
        <v>434</v>
      </c>
      <c r="G259" s="245"/>
      <c r="H259" s="249">
        <v>227.59399999999999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288</v>
      </c>
      <c r="AU259" s="255" t="s">
        <v>86</v>
      </c>
      <c r="AV259" s="13" t="s">
        <v>86</v>
      </c>
      <c r="AW259" s="13" t="s">
        <v>33</v>
      </c>
      <c r="AX259" s="13" t="s">
        <v>77</v>
      </c>
      <c r="AY259" s="255" t="s">
        <v>281</v>
      </c>
    </row>
    <row r="260" s="13" customFormat="1">
      <c r="A260" s="13"/>
      <c r="B260" s="244"/>
      <c r="C260" s="245"/>
      <c r="D260" s="246" t="s">
        <v>288</v>
      </c>
      <c r="E260" s="247" t="s">
        <v>1</v>
      </c>
      <c r="F260" s="248" t="s">
        <v>435</v>
      </c>
      <c r="G260" s="245"/>
      <c r="H260" s="249">
        <v>67.191999999999993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288</v>
      </c>
      <c r="AU260" s="255" t="s">
        <v>86</v>
      </c>
      <c r="AV260" s="13" t="s">
        <v>86</v>
      </c>
      <c r="AW260" s="13" t="s">
        <v>33</v>
      </c>
      <c r="AX260" s="13" t="s">
        <v>77</v>
      </c>
      <c r="AY260" s="255" t="s">
        <v>281</v>
      </c>
    </row>
    <row r="261" s="13" customFormat="1">
      <c r="A261" s="13"/>
      <c r="B261" s="244"/>
      <c r="C261" s="245"/>
      <c r="D261" s="246" t="s">
        <v>288</v>
      </c>
      <c r="E261" s="247" t="s">
        <v>1</v>
      </c>
      <c r="F261" s="248" t="s">
        <v>436</v>
      </c>
      <c r="G261" s="245"/>
      <c r="H261" s="249">
        <v>42.624000000000002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288</v>
      </c>
      <c r="AU261" s="255" t="s">
        <v>86</v>
      </c>
      <c r="AV261" s="13" t="s">
        <v>86</v>
      </c>
      <c r="AW261" s="13" t="s">
        <v>33</v>
      </c>
      <c r="AX261" s="13" t="s">
        <v>77</v>
      </c>
      <c r="AY261" s="255" t="s">
        <v>281</v>
      </c>
    </row>
    <row r="262" s="13" customFormat="1">
      <c r="A262" s="13"/>
      <c r="B262" s="244"/>
      <c r="C262" s="245"/>
      <c r="D262" s="246" t="s">
        <v>288</v>
      </c>
      <c r="E262" s="247" t="s">
        <v>1</v>
      </c>
      <c r="F262" s="248" t="s">
        <v>437</v>
      </c>
      <c r="G262" s="245"/>
      <c r="H262" s="249">
        <v>28.416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288</v>
      </c>
      <c r="AU262" s="255" t="s">
        <v>86</v>
      </c>
      <c r="AV262" s="13" t="s">
        <v>86</v>
      </c>
      <c r="AW262" s="13" t="s">
        <v>33</v>
      </c>
      <c r="AX262" s="13" t="s">
        <v>77</v>
      </c>
      <c r="AY262" s="255" t="s">
        <v>281</v>
      </c>
    </row>
    <row r="263" s="13" customFormat="1">
      <c r="A263" s="13"/>
      <c r="B263" s="244"/>
      <c r="C263" s="245"/>
      <c r="D263" s="246" t="s">
        <v>288</v>
      </c>
      <c r="E263" s="247" t="s">
        <v>1</v>
      </c>
      <c r="F263" s="248" t="s">
        <v>438</v>
      </c>
      <c r="G263" s="245"/>
      <c r="H263" s="249">
        <v>20.128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288</v>
      </c>
      <c r="AU263" s="255" t="s">
        <v>86</v>
      </c>
      <c r="AV263" s="13" t="s">
        <v>86</v>
      </c>
      <c r="AW263" s="13" t="s">
        <v>33</v>
      </c>
      <c r="AX263" s="13" t="s">
        <v>77</v>
      </c>
      <c r="AY263" s="255" t="s">
        <v>281</v>
      </c>
    </row>
    <row r="264" s="13" customFormat="1">
      <c r="A264" s="13"/>
      <c r="B264" s="244"/>
      <c r="C264" s="245"/>
      <c r="D264" s="246" t="s">
        <v>288</v>
      </c>
      <c r="E264" s="247" t="s">
        <v>1</v>
      </c>
      <c r="F264" s="248" t="s">
        <v>439</v>
      </c>
      <c r="G264" s="245"/>
      <c r="H264" s="249">
        <v>33.744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288</v>
      </c>
      <c r="AU264" s="255" t="s">
        <v>86</v>
      </c>
      <c r="AV264" s="13" t="s">
        <v>86</v>
      </c>
      <c r="AW264" s="13" t="s">
        <v>33</v>
      </c>
      <c r="AX264" s="13" t="s">
        <v>77</v>
      </c>
      <c r="AY264" s="255" t="s">
        <v>281</v>
      </c>
    </row>
    <row r="265" s="13" customFormat="1">
      <c r="A265" s="13"/>
      <c r="B265" s="244"/>
      <c r="C265" s="245"/>
      <c r="D265" s="246" t="s">
        <v>288</v>
      </c>
      <c r="E265" s="247" t="s">
        <v>1</v>
      </c>
      <c r="F265" s="248" t="s">
        <v>440</v>
      </c>
      <c r="G265" s="245"/>
      <c r="H265" s="249">
        <v>58.015999999999998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288</v>
      </c>
      <c r="AU265" s="255" t="s">
        <v>86</v>
      </c>
      <c r="AV265" s="13" t="s">
        <v>86</v>
      </c>
      <c r="AW265" s="13" t="s">
        <v>33</v>
      </c>
      <c r="AX265" s="13" t="s">
        <v>77</v>
      </c>
      <c r="AY265" s="255" t="s">
        <v>281</v>
      </c>
    </row>
    <row r="266" s="13" customFormat="1">
      <c r="A266" s="13"/>
      <c r="B266" s="244"/>
      <c r="C266" s="245"/>
      <c r="D266" s="246" t="s">
        <v>288</v>
      </c>
      <c r="E266" s="247" t="s">
        <v>1</v>
      </c>
      <c r="F266" s="248" t="s">
        <v>441</v>
      </c>
      <c r="G266" s="245"/>
      <c r="H266" s="249">
        <v>31.672000000000001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288</v>
      </c>
      <c r="AU266" s="255" t="s">
        <v>86</v>
      </c>
      <c r="AV266" s="13" t="s">
        <v>86</v>
      </c>
      <c r="AW266" s="13" t="s">
        <v>33</v>
      </c>
      <c r="AX266" s="13" t="s">
        <v>77</v>
      </c>
      <c r="AY266" s="255" t="s">
        <v>281</v>
      </c>
    </row>
    <row r="267" s="13" customFormat="1">
      <c r="A267" s="13"/>
      <c r="B267" s="244"/>
      <c r="C267" s="245"/>
      <c r="D267" s="246" t="s">
        <v>288</v>
      </c>
      <c r="E267" s="247" t="s">
        <v>1</v>
      </c>
      <c r="F267" s="248" t="s">
        <v>442</v>
      </c>
      <c r="G267" s="245"/>
      <c r="H267" s="249">
        <v>31.672000000000001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288</v>
      </c>
      <c r="AU267" s="255" t="s">
        <v>86</v>
      </c>
      <c r="AV267" s="13" t="s">
        <v>86</v>
      </c>
      <c r="AW267" s="13" t="s">
        <v>33</v>
      </c>
      <c r="AX267" s="13" t="s">
        <v>77</v>
      </c>
      <c r="AY267" s="255" t="s">
        <v>281</v>
      </c>
    </row>
    <row r="268" s="13" customFormat="1">
      <c r="A268" s="13"/>
      <c r="B268" s="244"/>
      <c r="C268" s="245"/>
      <c r="D268" s="246" t="s">
        <v>288</v>
      </c>
      <c r="E268" s="247" t="s">
        <v>1</v>
      </c>
      <c r="F268" s="248" t="s">
        <v>443</v>
      </c>
      <c r="G268" s="245"/>
      <c r="H268" s="249">
        <v>61.331000000000003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288</v>
      </c>
      <c r="AU268" s="255" t="s">
        <v>86</v>
      </c>
      <c r="AV268" s="13" t="s">
        <v>86</v>
      </c>
      <c r="AW268" s="13" t="s">
        <v>33</v>
      </c>
      <c r="AX268" s="13" t="s">
        <v>77</v>
      </c>
      <c r="AY268" s="255" t="s">
        <v>281</v>
      </c>
    </row>
    <row r="269" s="13" customFormat="1">
      <c r="A269" s="13"/>
      <c r="B269" s="244"/>
      <c r="C269" s="245"/>
      <c r="D269" s="246" t="s">
        <v>288</v>
      </c>
      <c r="E269" s="247" t="s">
        <v>1</v>
      </c>
      <c r="F269" s="248" t="s">
        <v>444</v>
      </c>
      <c r="G269" s="245"/>
      <c r="H269" s="249">
        <v>23.088000000000001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288</v>
      </c>
      <c r="AU269" s="255" t="s">
        <v>86</v>
      </c>
      <c r="AV269" s="13" t="s">
        <v>86</v>
      </c>
      <c r="AW269" s="13" t="s">
        <v>33</v>
      </c>
      <c r="AX269" s="13" t="s">
        <v>77</v>
      </c>
      <c r="AY269" s="255" t="s">
        <v>281</v>
      </c>
    </row>
    <row r="270" s="13" customFormat="1">
      <c r="A270" s="13"/>
      <c r="B270" s="244"/>
      <c r="C270" s="245"/>
      <c r="D270" s="246" t="s">
        <v>288</v>
      </c>
      <c r="E270" s="247" t="s">
        <v>1</v>
      </c>
      <c r="F270" s="248" t="s">
        <v>445</v>
      </c>
      <c r="G270" s="245"/>
      <c r="H270" s="249">
        <v>14.326000000000001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288</v>
      </c>
      <c r="AU270" s="255" t="s">
        <v>86</v>
      </c>
      <c r="AV270" s="13" t="s">
        <v>86</v>
      </c>
      <c r="AW270" s="13" t="s">
        <v>33</v>
      </c>
      <c r="AX270" s="13" t="s">
        <v>77</v>
      </c>
      <c r="AY270" s="255" t="s">
        <v>281</v>
      </c>
    </row>
    <row r="271" s="13" customFormat="1">
      <c r="A271" s="13"/>
      <c r="B271" s="244"/>
      <c r="C271" s="245"/>
      <c r="D271" s="246" t="s">
        <v>288</v>
      </c>
      <c r="E271" s="247" t="s">
        <v>1</v>
      </c>
      <c r="F271" s="248" t="s">
        <v>446</v>
      </c>
      <c r="G271" s="245"/>
      <c r="H271" s="249">
        <v>15.57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288</v>
      </c>
      <c r="AU271" s="255" t="s">
        <v>86</v>
      </c>
      <c r="AV271" s="13" t="s">
        <v>86</v>
      </c>
      <c r="AW271" s="13" t="s">
        <v>33</v>
      </c>
      <c r="AX271" s="13" t="s">
        <v>77</v>
      </c>
      <c r="AY271" s="255" t="s">
        <v>281</v>
      </c>
    </row>
    <row r="272" s="13" customFormat="1">
      <c r="A272" s="13"/>
      <c r="B272" s="244"/>
      <c r="C272" s="245"/>
      <c r="D272" s="246" t="s">
        <v>288</v>
      </c>
      <c r="E272" s="247" t="s">
        <v>1</v>
      </c>
      <c r="F272" s="248" t="s">
        <v>447</v>
      </c>
      <c r="G272" s="245"/>
      <c r="H272" s="249">
        <v>18.552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288</v>
      </c>
      <c r="AU272" s="255" t="s">
        <v>86</v>
      </c>
      <c r="AV272" s="13" t="s">
        <v>86</v>
      </c>
      <c r="AW272" s="13" t="s">
        <v>33</v>
      </c>
      <c r="AX272" s="13" t="s">
        <v>77</v>
      </c>
      <c r="AY272" s="255" t="s">
        <v>281</v>
      </c>
    </row>
    <row r="273" s="13" customFormat="1">
      <c r="A273" s="13"/>
      <c r="B273" s="244"/>
      <c r="C273" s="245"/>
      <c r="D273" s="246" t="s">
        <v>288</v>
      </c>
      <c r="E273" s="247" t="s">
        <v>1</v>
      </c>
      <c r="F273" s="248" t="s">
        <v>448</v>
      </c>
      <c r="G273" s="245"/>
      <c r="H273" s="249">
        <v>24.271999999999998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288</v>
      </c>
      <c r="AU273" s="255" t="s">
        <v>86</v>
      </c>
      <c r="AV273" s="13" t="s">
        <v>86</v>
      </c>
      <c r="AW273" s="13" t="s">
        <v>33</v>
      </c>
      <c r="AX273" s="13" t="s">
        <v>77</v>
      </c>
      <c r="AY273" s="255" t="s">
        <v>281</v>
      </c>
    </row>
    <row r="274" s="13" customFormat="1">
      <c r="A274" s="13"/>
      <c r="B274" s="244"/>
      <c r="C274" s="245"/>
      <c r="D274" s="246" t="s">
        <v>288</v>
      </c>
      <c r="E274" s="247" t="s">
        <v>1</v>
      </c>
      <c r="F274" s="248" t="s">
        <v>449</v>
      </c>
      <c r="G274" s="245"/>
      <c r="H274" s="249">
        <v>35.520000000000003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288</v>
      </c>
      <c r="AU274" s="255" t="s">
        <v>86</v>
      </c>
      <c r="AV274" s="13" t="s">
        <v>86</v>
      </c>
      <c r="AW274" s="13" t="s">
        <v>33</v>
      </c>
      <c r="AX274" s="13" t="s">
        <v>77</v>
      </c>
      <c r="AY274" s="255" t="s">
        <v>281</v>
      </c>
    </row>
    <row r="275" s="13" customFormat="1">
      <c r="A275" s="13"/>
      <c r="B275" s="244"/>
      <c r="C275" s="245"/>
      <c r="D275" s="246" t="s">
        <v>288</v>
      </c>
      <c r="E275" s="247" t="s">
        <v>1</v>
      </c>
      <c r="F275" s="248" t="s">
        <v>450</v>
      </c>
      <c r="G275" s="245"/>
      <c r="H275" s="249">
        <v>46.768000000000001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288</v>
      </c>
      <c r="AU275" s="255" t="s">
        <v>86</v>
      </c>
      <c r="AV275" s="13" t="s">
        <v>86</v>
      </c>
      <c r="AW275" s="13" t="s">
        <v>33</v>
      </c>
      <c r="AX275" s="13" t="s">
        <v>77</v>
      </c>
      <c r="AY275" s="255" t="s">
        <v>281</v>
      </c>
    </row>
    <row r="276" s="13" customFormat="1">
      <c r="A276" s="13"/>
      <c r="B276" s="244"/>
      <c r="C276" s="245"/>
      <c r="D276" s="246" t="s">
        <v>288</v>
      </c>
      <c r="E276" s="247" t="s">
        <v>1</v>
      </c>
      <c r="F276" s="248" t="s">
        <v>451</v>
      </c>
      <c r="G276" s="245"/>
      <c r="H276" s="249">
        <v>59.792000000000002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288</v>
      </c>
      <c r="AU276" s="255" t="s">
        <v>86</v>
      </c>
      <c r="AV276" s="13" t="s">
        <v>86</v>
      </c>
      <c r="AW276" s="13" t="s">
        <v>33</v>
      </c>
      <c r="AX276" s="13" t="s">
        <v>77</v>
      </c>
      <c r="AY276" s="255" t="s">
        <v>281</v>
      </c>
    </row>
    <row r="277" s="13" customFormat="1">
      <c r="A277" s="13"/>
      <c r="B277" s="244"/>
      <c r="C277" s="245"/>
      <c r="D277" s="246" t="s">
        <v>288</v>
      </c>
      <c r="E277" s="247" t="s">
        <v>1</v>
      </c>
      <c r="F277" s="248" t="s">
        <v>452</v>
      </c>
      <c r="G277" s="245"/>
      <c r="H277" s="249">
        <v>62.456000000000003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288</v>
      </c>
      <c r="AU277" s="255" t="s">
        <v>86</v>
      </c>
      <c r="AV277" s="13" t="s">
        <v>86</v>
      </c>
      <c r="AW277" s="13" t="s">
        <v>33</v>
      </c>
      <c r="AX277" s="13" t="s">
        <v>77</v>
      </c>
      <c r="AY277" s="255" t="s">
        <v>281</v>
      </c>
    </row>
    <row r="278" s="13" customFormat="1">
      <c r="A278" s="13"/>
      <c r="B278" s="244"/>
      <c r="C278" s="245"/>
      <c r="D278" s="246" t="s">
        <v>288</v>
      </c>
      <c r="E278" s="247" t="s">
        <v>1</v>
      </c>
      <c r="F278" s="248" t="s">
        <v>453</v>
      </c>
      <c r="G278" s="245"/>
      <c r="H278" s="249">
        <v>75.183999999999998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288</v>
      </c>
      <c r="AU278" s="255" t="s">
        <v>86</v>
      </c>
      <c r="AV278" s="13" t="s">
        <v>86</v>
      </c>
      <c r="AW278" s="13" t="s">
        <v>33</v>
      </c>
      <c r="AX278" s="13" t="s">
        <v>77</v>
      </c>
      <c r="AY278" s="255" t="s">
        <v>281</v>
      </c>
    </row>
    <row r="279" s="13" customFormat="1">
      <c r="A279" s="13"/>
      <c r="B279" s="244"/>
      <c r="C279" s="245"/>
      <c r="D279" s="246" t="s">
        <v>288</v>
      </c>
      <c r="E279" s="247" t="s">
        <v>1</v>
      </c>
      <c r="F279" s="248" t="s">
        <v>454</v>
      </c>
      <c r="G279" s="245"/>
      <c r="H279" s="249">
        <v>49.845999999999997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288</v>
      </c>
      <c r="AU279" s="255" t="s">
        <v>86</v>
      </c>
      <c r="AV279" s="13" t="s">
        <v>86</v>
      </c>
      <c r="AW279" s="13" t="s">
        <v>33</v>
      </c>
      <c r="AX279" s="13" t="s">
        <v>77</v>
      </c>
      <c r="AY279" s="255" t="s">
        <v>281</v>
      </c>
    </row>
    <row r="280" s="13" customFormat="1">
      <c r="A280" s="13"/>
      <c r="B280" s="244"/>
      <c r="C280" s="245"/>
      <c r="D280" s="246" t="s">
        <v>288</v>
      </c>
      <c r="E280" s="247" t="s">
        <v>1</v>
      </c>
      <c r="F280" s="248" t="s">
        <v>455</v>
      </c>
      <c r="G280" s="245"/>
      <c r="H280" s="249">
        <v>34.335999999999999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288</v>
      </c>
      <c r="AU280" s="255" t="s">
        <v>86</v>
      </c>
      <c r="AV280" s="13" t="s">
        <v>86</v>
      </c>
      <c r="AW280" s="13" t="s">
        <v>33</v>
      </c>
      <c r="AX280" s="13" t="s">
        <v>77</v>
      </c>
      <c r="AY280" s="255" t="s">
        <v>281</v>
      </c>
    </row>
    <row r="281" s="13" customFormat="1">
      <c r="A281" s="13"/>
      <c r="B281" s="244"/>
      <c r="C281" s="245"/>
      <c r="D281" s="246" t="s">
        <v>288</v>
      </c>
      <c r="E281" s="247" t="s">
        <v>1</v>
      </c>
      <c r="F281" s="248" t="s">
        <v>456</v>
      </c>
      <c r="G281" s="245"/>
      <c r="H281" s="249">
        <v>150.368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288</v>
      </c>
      <c r="AU281" s="255" t="s">
        <v>86</v>
      </c>
      <c r="AV281" s="13" t="s">
        <v>86</v>
      </c>
      <c r="AW281" s="13" t="s">
        <v>33</v>
      </c>
      <c r="AX281" s="13" t="s">
        <v>77</v>
      </c>
      <c r="AY281" s="255" t="s">
        <v>281</v>
      </c>
    </row>
    <row r="282" s="13" customFormat="1">
      <c r="A282" s="13"/>
      <c r="B282" s="244"/>
      <c r="C282" s="245"/>
      <c r="D282" s="246" t="s">
        <v>288</v>
      </c>
      <c r="E282" s="247" t="s">
        <v>1</v>
      </c>
      <c r="F282" s="248" t="s">
        <v>457</v>
      </c>
      <c r="G282" s="245"/>
      <c r="H282" s="249">
        <v>65.001999999999995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288</v>
      </c>
      <c r="AU282" s="255" t="s">
        <v>86</v>
      </c>
      <c r="AV282" s="13" t="s">
        <v>86</v>
      </c>
      <c r="AW282" s="13" t="s">
        <v>33</v>
      </c>
      <c r="AX282" s="13" t="s">
        <v>77</v>
      </c>
      <c r="AY282" s="255" t="s">
        <v>281</v>
      </c>
    </row>
    <row r="283" s="13" customFormat="1">
      <c r="A283" s="13"/>
      <c r="B283" s="244"/>
      <c r="C283" s="245"/>
      <c r="D283" s="246" t="s">
        <v>288</v>
      </c>
      <c r="E283" s="247" t="s">
        <v>1</v>
      </c>
      <c r="F283" s="248" t="s">
        <v>458</v>
      </c>
      <c r="G283" s="245"/>
      <c r="H283" s="249">
        <v>42.920000000000002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288</v>
      </c>
      <c r="AU283" s="255" t="s">
        <v>86</v>
      </c>
      <c r="AV283" s="13" t="s">
        <v>86</v>
      </c>
      <c r="AW283" s="13" t="s">
        <v>33</v>
      </c>
      <c r="AX283" s="13" t="s">
        <v>77</v>
      </c>
      <c r="AY283" s="255" t="s">
        <v>281</v>
      </c>
    </row>
    <row r="284" s="13" customFormat="1">
      <c r="A284" s="13"/>
      <c r="B284" s="244"/>
      <c r="C284" s="245"/>
      <c r="D284" s="246" t="s">
        <v>288</v>
      </c>
      <c r="E284" s="247" t="s">
        <v>1</v>
      </c>
      <c r="F284" s="248" t="s">
        <v>459</v>
      </c>
      <c r="G284" s="245"/>
      <c r="H284" s="249">
        <v>39.960000000000001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288</v>
      </c>
      <c r="AU284" s="255" t="s">
        <v>86</v>
      </c>
      <c r="AV284" s="13" t="s">
        <v>86</v>
      </c>
      <c r="AW284" s="13" t="s">
        <v>33</v>
      </c>
      <c r="AX284" s="13" t="s">
        <v>77</v>
      </c>
      <c r="AY284" s="255" t="s">
        <v>281</v>
      </c>
    </row>
    <row r="285" s="13" customFormat="1">
      <c r="A285" s="13"/>
      <c r="B285" s="244"/>
      <c r="C285" s="245"/>
      <c r="D285" s="246" t="s">
        <v>288</v>
      </c>
      <c r="E285" s="247" t="s">
        <v>1</v>
      </c>
      <c r="F285" s="248" t="s">
        <v>460</v>
      </c>
      <c r="G285" s="245"/>
      <c r="H285" s="249">
        <v>52.984000000000002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288</v>
      </c>
      <c r="AU285" s="255" t="s">
        <v>86</v>
      </c>
      <c r="AV285" s="13" t="s">
        <v>86</v>
      </c>
      <c r="AW285" s="13" t="s">
        <v>33</v>
      </c>
      <c r="AX285" s="13" t="s">
        <v>77</v>
      </c>
      <c r="AY285" s="255" t="s">
        <v>281</v>
      </c>
    </row>
    <row r="286" s="13" customFormat="1">
      <c r="A286" s="13"/>
      <c r="B286" s="244"/>
      <c r="C286" s="245"/>
      <c r="D286" s="246" t="s">
        <v>288</v>
      </c>
      <c r="E286" s="247" t="s">
        <v>1</v>
      </c>
      <c r="F286" s="248" t="s">
        <v>461</v>
      </c>
      <c r="G286" s="245"/>
      <c r="H286" s="249">
        <v>26.344000000000001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288</v>
      </c>
      <c r="AU286" s="255" t="s">
        <v>86</v>
      </c>
      <c r="AV286" s="13" t="s">
        <v>86</v>
      </c>
      <c r="AW286" s="13" t="s">
        <v>33</v>
      </c>
      <c r="AX286" s="13" t="s">
        <v>77</v>
      </c>
      <c r="AY286" s="255" t="s">
        <v>281</v>
      </c>
    </row>
    <row r="287" s="13" customFormat="1">
      <c r="A287" s="13"/>
      <c r="B287" s="244"/>
      <c r="C287" s="245"/>
      <c r="D287" s="246" t="s">
        <v>288</v>
      </c>
      <c r="E287" s="247" t="s">
        <v>1</v>
      </c>
      <c r="F287" s="248" t="s">
        <v>462</v>
      </c>
      <c r="G287" s="245"/>
      <c r="H287" s="249">
        <v>64.528000000000006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288</v>
      </c>
      <c r="AU287" s="255" t="s">
        <v>86</v>
      </c>
      <c r="AV287" s="13" t="s">
        <v>86</v>
      </c>
      <c r="AW287" s="13" t="s">
        <v>33</v>
      </c>
      <c r="AX287" s="13" t="s">
        <v>77</v>
      </c>
      <c r="AY287" s="255" t="s">
        <v>281</v>
      </c>
    </row>
    <row r="288" s="13" customFormat="1">
      <c r="A288" s="13"/>
      <c r="B288" s="244"/>
      <c r="C288" s="245"/>
      <c r="D288" s="246" t="s">
        <v>288</v>
      </c>
      <c r="E288" s="247" t="s">
        <v>1</v>
      </c>
      <c r="F288" s="248" t="s">
        <v>463</v>
      </c>
      <c r="G288" s="245"/>
      <c r="H288" s="249">
        <v>52.095999999999997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288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281</v>
      </c>
    </row>
    <row r="289" s="13" customFormat="1">
      <c r="A289" s="13"/>
      <c r="B289" s="244"/>
      <c r="C289" s="245"/>
      <c r="D289" s="246" t="s">
        <v>288</v>
      </c>
      <c r="E289" s="247" t="s">
        <v>1</v>
      </c>
      <c r="F289" s="248" t="s">
        <v>464</v>
      </c>
      <c r="G289" s="245"/>
      <c r="H289" s="249">
        <v>59.378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288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281</v>
      </c>
    </row>
    <row r="290" s="15" customFormat="1">
      <c r="A290" s="15"/>
      <c r="B290" s="267"/>
      <c r="C290" s="268"/>
      <c r="D290" s="246" t="s">
        <v>288</v>
      </c>
      <c r="E290" s="269" t="s">
        <v>1</v>
      </c>
      <c r="F290" s="270" t="s">
        <v>465</v>
      </c>
      <c r="G290" s="268"/>
      <c r="H290" s="271">
        <v>2140.5169999999998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288</v>
      </c>
      <c r="AU290" s="277" t="s">
        <v>86</v>
      </c>
      <c r="AV290" s="15" t="s">
        <v>94</v>
      </c>
      <c r="AW290" s="15" t="s">
        <v>33</v>
      </c>
      <c r="AX290" s="15" t="s">
        <v>77</v>
      </c>
      <c r="AY290" s="277" t="s">
        <v>281</v>
      </c>
    </row>
    <row r="291" s="13" customFormat="1">
      <c r="A291" s="13"/>
      <c r="B291" s="244"/>
      <c r="C291" s="245"/>
      <c r="D291" s="246" t="s">
        <v>288</v>
      </c>
      <c r="E291" s="247" t="s">
        <v>1</v>
      </c>
      <c r="F291" s="248" t="s">
        <v>466</v>
      </c>
      <c r="G291" s="245"/>
      <c r="H291" s="249">
        <v>70.920000000000002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288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281</v>
      </c>
    </row>
    <row r="292" s="13" customFormat="1">
      <c r="A292" s="13"/>
      <c r="B292" s="244"/>
      <c r="C292" s="245"/>
      <c r="D292" s="246" t="s">
        <v>288</v>
      </c>
      <c r="E292" s="247" t="s">
        <v>1</v>
      </c>
      <c r="F292" s="248" t="s">
        <v>467</v>
      </c>
      <c r="G292" s="245"/>
      <c r="H292" s="249">
        <v>30.239999999999998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288</v>
      </c>
      <c r="AU292" s="255" t="s">
        <v>86</v>
      </c>
      <c r="AV292" s="13" t="s">
        <v>86</v>
      </c>
      <c r="AW292" s="13" t="s">
        <v>33</v>
      </c>
      <c r="AX292" s="13" t="s">
        <v>77</v>
      </c>
      <c r="AY292" s="255" t="s">
        <v>281</v>
      </c>
    </row>
    <row r="293" s="13" customFormat="1">
      <c r="A293" s="13"/>
      <c r="B293" s="244"/>
      <c r="C293" s="245"/>
      <c r="D293" s="246" t="s">
        <v>288</v>
      </c>
      <c r="E293" s="247" t="s">
        <v>1</v>
      </c>
      <c r="F293" s="248" t="s">
        <v>468</v>
      </c>
      <c r="G293" s="245"/>
      <c r="H293" s="249">
        <v>50.039999999999999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288</v>
      </c>
      <c r="AU293" s="255" t="s">
        <v>86</v>
      </c>
      <c r="AV293" s="13" t="s">
        <v>86</v>
      </c>
      <c r="AW293" s="13" t="s">
        <v>33</v>
      </c>
      <c r="AX293" s="13" t="s">
        <v>77</v>
      </c>
      <c r="AY293" s="255" t="s">
        <v>281</v>
      </c>
    </row>
    <row r="294" s="13" customFormat="1">
      <c r="A294" s="13"/>
      <c r="B294" s="244"/>
      <c r="C294" s="245"/>
      <c r="D294" s="246" t="s">
        <v>288</v>
      </c>
      <c r="E294" s="247" t="s">
        <v>1</v>
      </c>
      <c r="F294" s="248" t="s">
        <v>469</v>
      </c>
      <c r="G294" s="245"/>
      <c r="H294" s="249">
        <v>42.984000000000002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288</v>
      </c>
      <c r="AU294" s="255" t="s">
        <v>86</v>
      </c>
      <c r="AV294" s="13" t="s">
        <v>86</v>
      </c>
      <c r="AW294" s="13" t="s">
        <v>33</v>
      </c>
      <c r="AX294" s="13" t="s">
        <v>77</v>
      </c>
      <c r="AY294" s="255" t="s">
        <v>281</v>
      </c>
    </row>
    <row r="295" s="13" customFormat="1">
      <c r="A295" s="13"/>
      <c r="B295" s="244"/>
      <c r="C295" s="245"/>
      <c r="D295" s="246" t="s">
        <v>288</v>
      </c>
      <c r="E295" s="247" t="s">
        <v>1</v>
      </c>
      <c r="F295" s="248" t="s">
        <v>470</v>
      </c>
      <c r="G295" s="245"/>
      <c r="H295" s="249">
        <v>63.216000000000001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288</v>
      </c>
      <c r="AU295" s="255" t="s">
        <v>86</v>
      </c>
      <c r="AV295" s="13" t="s">
        <v>86</v>
      </c>
      <c r="AW295" s="13" t="s">
        <v>33</v>
      </c>
      <c r="AX295" s="13" t="s">
        <v>77</v>
      </c>
      <c r="AY295" s="255" t="s">
        <v>281</v>
      </c>
    </row>
    <row r="296" s="13" customFormat="1">
      <c r="A296" s="13"/>
      <c r="B296" s="244"/>
      <c r="C296" s="245"/>
      <c r="D296" s="246" t="s">
        <v>288</v>
      </c>
      <c r="E296" s="247" t="s">
        <v>1</v>
      </c>
      <c r="F296" s="248" t="s">
        <v>471</v>
      </c>
      <c r="G296" s="245"/>
      <c r="H296" s="249">
        <v>120.024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288</v>
      </c>
      <c r="AU296" s="255" t="s">
        <v>86</v>
      </c>
      <c r="AV296" s="13" t="s">
        <v>86</v>
      </c>
      <c r="AW296" s="13" t="s">
        <v>33</v>
      </c>
      <c r="AX296" s="13" t="s">
        <v>77</v>
      </c>
      <c r="AY296" s="255" t="s">
        <v>281</v>
      </c>
    </row>
    <row r="297" s="13" customFormat="1">
      <c r="A297" s="13"/>
      <c r="B297" s="244"/>
      <c r="C297" s="245"/>
      <c r="D297" s="246" t="s">
        <v>288</v>
      </c>
      <c r="E297" s="247" t="s">
        <v>1</v>
      </c>
      <c r="F297" s="248" t="s">
        <v>472</v>
      </c>
      <c r="G297" s="245"/>
      <c r="H297" s="249">
        <v>24.84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288</v>
      </c>
      <c r="AU297" s="255" t="s">
        <v>86</v>
      </c>
      <c r="AV297" s="13" t="s">
        <v>86</v>
      </c>
      <c r="AW297" s="13" t="s">
        <v>33</v>
      </c>
      <c r="AX297" s="13" t="s">
        <v>77</v>
      </c>
      <c r="AY297" s="255" t="s">
        <v>281</v>
      </c>
    </row>
    <row r="298" s="13" customFormat="1">
      <c r="A298" s="13"/>
      <c r="B298" s="244"/>
      <c r="C298" s="245"/>
      <c r="D298" s="246" t="s">
        <v>288</v>
      </c>
      <c r="E298" s="247" t="s">
        <v>1</v>
      </c>
      <c r="F298" s="248" t="s">
        <v>473</v>
      </c>
      <c r="G298" s="245"/>
      <c r="H298" s="249">
        <v>16.559999999999999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288</v>
      </c>
      <c r="AU298" s="255" t="s">
        <v>86</v>
      </c>
      <c r="AV298" s="13" t="s">
        <v>86</v>
      </c>
      <c r="AW298" s="13" t="s">
        <v>33</v>
      </c>
      <c r="AX298" s="13" t="s">
        <v>77</v>
      </c>
      <c r="AY298" s="255" t="s">
        <v>281</v>
      </c>
    </row>
    <row r="299" s="13" customFormat="1">
      <c r="A299" s="13"/>
      <c r="B299" s="244"/>
      <c r="C299" s="245"/>
      <c r="D299" s="246" t="s">
        <v>288</v>
      </c>
      <c r="E299" s="247" t="s">
        <v>1</v>
      </c>
      <c r="F299" s="248" t="s">
        <v>474</v>
      </c>
      <c r="G299" s="245"/>
      <c r="H299" s="249">
        <v>24.84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288</v>
      </c>
      <c r="AU299" s="255" t="s">
        <v>86</v>
      </c>
      <c r="AV299" s="13" t="s">
        <v>86</v>
      </c>
      <c r="AW299" s="13" t="s">
        <v>33</v>
      </c>
      <c r="AX299" s="13" t="s">
        <v>77</v>
      </c>
      <c r="AY299" s="255" t="s">
        <v>281</v>
      </c>
    </row>
    <row r="300" s="13" customFormat="1">
      <c r="A300" s="13"/>
      <c r="B300" s="244"/>
      <c r="C300" s="245"/>
      <c r="D300" s="246" t="s">
        <v>288</v>
      </c>
      <c r="E300" s="247" t="s">
        <v>1</v>
      </c>
      <c r="F300" s="248" t="s">
        <v>475</v>
      </c>
      <c r="G300" s="245"/>
      <c r="H300" s="249">
        <v>23.760000000000002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288</v>
      </c>
      <c r="AU300" s="255" t="s">
        <v>86</v>
      </c>
      <c r="AV300" s="13" t="s">
        <v>86</v>
      </c>
      <c r="AW300" s="13" t="s">
        <v>33</v>
      </c>
      <c r="AX300" s="13" t="s">
        <v>77</v>
      </c>
      <c r="AY300" s="255" t="s">
        <v>281</v>
      </c>
    </row>
    <row r="301" s="13" customFormat="1">
      <c r="A301" s="13"/>
      <c r="B301" s="244"/>
      <c r="C301" s="245"/>
      <c r="D301" s="246" t="s">
        <v>288</v>
      </c>
      <c r="E301" s="247" t="s">
        <v>1</v>
      </c>
      <c r="F301" s="248" t="s">
        <v>476</v>
      </c>
      <c r="G301" s="245"/>
      <c r="H301" s="249">
        <v>23.039999999999999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288</v>
      </c>
      <c r="AU301" s="255" t="s">
        <v>86</v>
      </c>
      <c r="AV301" s="13" t="s">
        <v>86</v>
      </c>
      <c r="AW301" s="13" t="s">
        <v>33</v>
      </c>
      <c r="AX301" s="13" t="s">
        <v>77</v>
      </c>
      <c r="AY301" s="255" t="s">
        <v>281</v>
      </c>
    </row>
    <row r="302" s="13" customFormat="1">
      <c r="A302" s="13"/>
      <c r="B302" s="244"/>
      <c r="C302" s="245"/>
      <c r="D302" s="246" t="s">
        <v>288</v>
      </c>
      <c r="E302" s="247" t="s">
        <v>1</v>
      </c>
      <c r="F302" s="248" t="s">
        <v>477</v>
      </c>
      <c r="G302" s="245"/>
      <c r="H302" s="249">
        <v>16.559999999999999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288</v>
      </c>
      <c r="AU302" s="255" t="s">
        <v>86</v>
      </c>
      <c r="AV302" s="13" t="s">
        <v>86</v>
      </c>
      <c r="AW302" s="13" t="s">
        <v>33</v>
      </c>
      <c r="AX302" s="13" t="s">
        <v>77</v>
      </c>
      <c r="AY302" s="255" t="s">
        <v>281</v>
      </c>
    </row>
    <row r="303" s="13" customFormat="1">
      <c r="A303" s="13"/>
      <c r="B303" s="244"/>
      <c r="C303" s="245"/>
      <c r="D303" s="246" t="s">
        <v>288</v>
      </c>
      <c r="E303" s="247" t="s">
        <v>1</v>
      </c>
      <c r="F303" s="248" t="s">
        <v>478</v>
      </c>
      <c r="G303" s="245"/>
      <c r="H303" s="249">
        <v>47.520000000000003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288</v>
      </c>
      <c r="AU303" s="255" t="s">
        <v>86</v>
      </c>
      <c r="AV303" s="13" t="s">
        <v>86</v>
      </c>
      <c r="AW303" s="13" t="s">
        <v>33</v>
      </c>
      <c r="AX303" s="13" t="s">
        <v>77</v>
      </c>
      <c r="AY303" s="255" t="s">
        <v>281</v>
      </c>
    </row>
    <row r="304" s="13" customFormat="1">
      <c r="A304" s="13"/>
      <c r="B304" s="244"/>
      <c r="C304" s="245"/>
      <c r="D304" s="246" t="s">
        <v>288</v>
      </c>
      <c r="E304" s="247" t="s">
        <v>1</v>
      </c>
      <c r="F304" s="248" t="s">
        <v>479</v>
      </c>
      <c r="G304" s="245"/>
      <c r="H304" s="249">
        <v>20.879999999999999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288</v>
      </c>
      <c r="AU304" s="255" t="s">
        <v>86</v>
      </c>
      <c r="AV304" s="13" t="s">
        <v>86</v>
      </c>
      <c r="AW304" s="13" t="s">
        <v>33</v>
      </c>
      <c r="AX304" s="13" t="s">
        <v>77</v>
      </c>
      <c r="AY304" s="255" t="s">
        <v>281</v>
      </c>
    </row>
    <row r="305" s="13" customFormat="1">
      <c r="A305" s="13"/>
      <c r="B305" s="244"/>
      <c r="C305" s="245"/>
      <c r="D305" s="246" t="s">
        <v>288</v>
      </c>
      <c r="E305" s="247" t="s">
        <v>1</v>
      </c>
      <c r="F305" s="248" t="s">
        <v>480</v>
      </c>
      <c r="G305" s="245"/>
      <c r="H305" s="249">
        <v>134.334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288</v>
      </c>
      <c r="AU305" s="255" t="s">
        <v>86</v>
      </c>
      <c r="AV305" s="13" t="s">
        <v>86</v>
      </c>
      <c r="AW305" s="13" t="s">
        <v>33</v>
      </c>
      <c r="AX305" s="13" t="s">
        <v>77</v>
      </c>
      <c r="AY305" s="255" t="s">
        <v>281</v>
      </c>
    </row>
    <row r="306" s="13" customFormat="1">
      <c r="A306" s="13"/>
      <c r="B306" s="244"/>
      <c r="C306" s="245"/>
      <c r="D306" s="246" t="s">
        <v>288</v>
      </c>
      <c r="E306" s="247" t="s">
        <v>1</v>
      </c>
      <c r="F306" s="248" t="s">
        <v>481</v>
      </c>
      <c r="G306" s="245"/>
      <c r="H306" s="249">
        <v>29.879999999999999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288</v>
      </c>
      <c r="AU306" s="255" t="s">
        <v>86</v>
      </c>
      <c r="AV306" s="13" t="s">
        <v>86</v>
      </c>
      <c r="AW306" s="13" t="s">
        <v>33</v>
      </c>
      <c r="AX306" s="13" t="s">
        <v>77</v>
      </c>
      <c r="AY306" s="255" t="s">
        <v>281</v>
      </c>
    </row>
    <row r="307" s="13" customFormat="1">
      <c r="A307" s="13"/>
      <c r="B307" s="244"/>
      <c r="C307" s="245"/>
      <c r="D307" s="246" t="s">
        <v>288</v>
      </c>
      <c r="E307" s="247" t="s">
        <v>1</v>
      </c>
      <c r="F307" s="248" t="s">
        <v>482</v>
      </c>
      <c r="G307" s="245"/>
      <c r="H307" s="249">
        <v>27.719999999999999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288</v>
      </c>
      <c r="AU307" s="255" t="s">
        <v>86</v>
      </c>
      <c r="AV307" s="13" t="s">
        <v>86</v>
      </c>
      <c r="AW307" s="13" t="s">
        <v>33</v>
      </c>
      <c r="AX307" s="13" t="s">
        <v>77</v>
      </c>
      <c r="AY307" s="255" t="s">
        <v>281</v>
      </c>
    </row>
    <row r="308" s="13" customFormat="1">
      <c r="A308" s="13"/>
      <c r="B308" s="244"/>
      <c r="C308" s="245"/>
      <c r="D308" s="246" t="s">
        <v>288</v>
      </c>
      <c r="E308" s="247" t="s">
        <v>1</v>
      </c>
      <c r="F308" s="248" t="s">
        <v>483</v>
      </c>
      <c r="G308" s="245"/>
      <c r="H308" s="249">
        <v>26.640000000000001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288</v>
      </c>
      <c r="AU308" s="255" t="s">
        <v>86</v>
      </c>
      <c r="AV308" s="13" t="s">
        <v>86</v>
      </c>
      <c r="AW308" s="13" t="s">
        <v>33</v>
      </c>
      <c r="AX308" s="13" t="s">
        <v>77</v>
      </c>
      <c r="AY308" s="255" t="s">
        <v>281</v>
      </c>
    </row>
    <row r="309" s="13" customFormat="1">
      <c r="A309" s="13"/>
      <c r="B309" s="244"/>
      <c r="C309" s="245"/>
      <c r="D309" s="246" t="s">
        <v>288</v>
      </c>
      <c r="E309" s="247" t="s">
        <v>1</v>
      </c>
      <c r="F309" s="248" t="s">
        <v>484</v>
      </c>
      <c r="G309" s="245"/>
      <c r="H309" s="249">
        <v>42.840000000000003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288</v>
      </c>
      <c r="AU309" s="255" t="s">
        <v>86</v>
      </c>
      <c r="AV309" s="13" t="s">
        <v>86</v>
      </c>
      <c r="AW309" s="13" t="s">
        <v>33</v>
      </c>
      <c r="AX309" s="13" t="s">
        <v>77</v>
      </c>
      <c r="AY309" s="255" t="s">
        <v>281</v>
      </c>
    </row>
    <row r="310" s="13" customFormat="1">
      <c r="A310" s="13"/>
      <c r="B310" s="244"/>
      <c r="C310" s="245"/>
      <c r="D310" s="246" t="s">
        <v>288</v>
      </c>
      <c r="E310" s="247" t="s">
        <v>1</v>
      </c>
      <c r="F310" s="248" t="s">
        <v>485</v>
      </c>
      <c r="G310" s="245"/>
      <c r="H310" s="249">
        <v>34.200000000000003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288</v>
      </c>
      <c r="AU310" s="255" t="s">
        <v>86</v>
      </c>
      <c r="AV310" s="13" t="s">
        <v>86</v>
      </c>
      <c r="AW310" s="13" t="s">
        <v>33</v>
      </c>
      <c r="AX310" s="13" t="s">
        <v>77</v>
      </c>
      <c r="AY310" s="255" t="s">
        <v>281</v>
      </c>
    </row>
    <row r="311" s="13" customFormat="1">
      <c r="A311" s="13"/>
      <c r="B311" s="244"/>
      <c r="C311" s="245"/>
      <c r="D311" s="246" t="s">
        <v>288</v>
      </c>
      <c r="E311" s="247" t="s">
        <v>1</v>
      </c>
      <c r="F311" s="248" t="s">
        <v>486</v>
      </c>
      <c r="G311" s="245"/>
      <c r="H311" s="249">
        <v>59.759999999999998</v>
      </c>
      <c r="I311" s="250"/>
      <c r="J311" s="245"/>
      <c r="K311" s="245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288</v>
      </c>
      <c r="AU311" s="255" t="s">
        <v>86</v>
      </c>
      <c r="AV311" s="13" t="s">
        <v>86</v>
      </c>
      <c r="AW311" s="13" t="s">
        <v>33</v>
      </c>
      <c r="AX311" s="13" t="s">
        <v>77</v>
      </c>
      <c r="AY311" s="255" t="s">
        <v>281</v>
      </c>
    </row>
    <row r="312" s="13" customFormat="1">
      <c r="A312" s="13"/>
      <c r="B312" s="244"/>
      <c r="C312" s="245"/>
      <c r="D312" s="246" t="s">
        <v>288</v>
      </c>
      <c r="E312" s="247" t="s">
        <v>1</v>
      </c>
      <c r="F312" s="248" t="s">
        <v>487</v>
      </c>
      <c r="G312" s="245"/>
      <c r="H312" s="249">
        <v>79.703999999999994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288</v>
      </c>
      <c r="AU312" s="255" t="s">
        <v>86</v>
      </c>
      <c r="AV312" s="13" t="s">
        <v>86</v>
      </c>
      <c r="AW312" s="13" t="s">
        <v>33</v>
      </c>
      <c r="AX312" s="13" t="s">
        <v>77</v>
      </c>
      <c r="AY312" s="255" t="s">
        <v>281</v>
      </c>
    </row>
    <row r="313" s="13" customFormat="1">
      <c r="A313" s="13"/>
      <c r="B313" s="244"/>
      <c r="C313" s="245"/>
      <c r="D313" s="246" t="s">
        <v>288</v>
      </c>
      <c r="E313" s="247" t="s">
        <v>1</v>
      </c>
      <c r="F313" s="248" t="s">
        <v>488</v>
      </c>
      <c r="G313" s="245"/>
      <c r="H313" s="249">
        <v>52.560000000000002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288</v>
      </c>
      <c r="AU313" s="255" t="s">
        <v>86</v>
      </c>
      <c r="AV313" s="13" t="s">
        <v>86</v>
      </c>
      <c r="AW313" s="13" t="s">
        <v>33</v>
      </c>
      <c r="AX313" s="13" t="s">
        <v>77</v>
      </c>
      <c r="AY313" s="255" t="s">
        <v>281</v>
      </c>
    </row>
    <row r="314" s="13" customFormat="1">
      <c r="A314" s="13"/>
      <c r="B314" s="244"/>
      <c r="C314" s="245"/>
      <c r="D314" s="246" t="s">
        <v>288</v>
      </c>
      <c r="E314" s="247" t="s">
        <v>1</v>
      </c>
      <c r="F314" s="248" t="s">
        <v>489</v>
      </c>
      <c r="G314" s="245"/>
      <c r="H314" s="249">
        <v>36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288</v>
      </c>
      <c r="AU314" s="255" t="s">
        <v>86</v>
      </c>
      <c r="AV314" s="13" t="s">
        <v>86</v>
      </c>
      <c r="AW314" s="13" t="s">
        <v>33</v>
      </c>
      <c r="AX314" s="13" t="s">
        <v>77</v>
      </c>
      <c r="AY314" s="255" t="s">
        <v>281</v>
      </c>
    </row>
    <row r="315" s="13" customFormat="1">
      <c r="A315" s="13"/>
      <c r="B315" s="244"/>
      <c r="C315" s="245"/>
      <c r="D315" s="246" t="s">
        <v>288</v>
      </c>
      <c r="E315" s="247" t="s">
        <v>1</v>
      </c>
      <c r="F315" s="248" t="s">
        <v>490</v>
      </c>
      <c r="G315" s="245"/>
      <c r="H315" s="249">
        <v>30.600000000000001</v>
      </c>
      <c r="I315" s="250"/>
      <c r="J315" s="245"/>
      <c r="K315" s="245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288</v>
      </c>
      <c r="AU315" s="255" t="s">
        <v>86</v>
      </c>
      <c r="AV315" s="13" t="s">
        <v>86</v>
      </c>
      <c r="AW315" s="13" t="s">
        <v>33</v>
      </c>
      <c r="AX315" s="13" t="s">
        <v>77</v>
      </c>
      <c r="AY315" s="255" t="s">
        <v>281</v>
      </c>
    </row>
    <row r="316" s="13" customFormat="1">
      <c r="A316" s="13"/>
      <c r="B316" s="244"/>
      <c r="C316" s="245"/>
      <c r="D316" s="246" t="s">
        <v>288</v>
      </c>
      <c r="E316" s="247" t="s">
        <v>1</v>
      </c>
      <c r="F316" s="248" t="s">
        <v>491</v>
      </c>
      <c r="G316" s="245"/>
      <c r="H316" s="249">
        <v>55.079999999999998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288</v>
      </c>
      <c r="AU316" s="255" t="s">
        <v>86</v>
      </c>
      <c r="AV316" s="13" t="s">
        <v>86</v>
      </c>
      <c r="AW316" s="13" t="s">
        <v>33</v>
      </c>
      <c r="AX316" s="13" t="s">
        <v>77</v>
      </c>
      <c r="AY316" s="255" t="s">
        <v>281</v>
      </c>
    </row>
    <row r="317" s="13" customFormat="1">
      <c r="A317" s="13"/>
      <c r="B317" s="244"/>
      <c r="C317" s="245"/>
      <c r="D317" s="246" t="s">
        <v>288</v>
      </c>
      <c r="E317" s="247" t="s">
        <v>1</v>
      </c>
      <c r="F317" s="248" t="s">
        <v>492</v>
      </c>
      <c r="G317" s="245"/>
      <c r="H317" s="249">
        <v>32.039999999999999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288</v>
      </c>
      <c r="AU317" s="255" t="s">
        <v>86</v>
      </c>
      <c r="AV317" s="13" t="s">
        <v>86</v>
      </c>
      <c r="AW317" s="13" t="s">
        <v>33</v>
      </c>
      <c r="AX317" s="13" t="s">
        <v>77</v>
      </c>
      <c r="AY317" s="255" t="s">
        <v>281</v>
      </c>
    </row>
    <row r="318" s="13" customFormat="1">
      <c r="A318" s="13"/>
      <c r="B318" s="244"/>
      <c r="C318" s="245"/>
      <c r="D318" s="246" t="s">
        <v>288</v>
      </c>
      <c r="E318" s="247" t="s">
        <v>1</v>
      </c>
      <c r="F318" s="248" t="s">
        <v>493</v>
      </c>
      <c r="G318" s="245"/>
      <c r="H318" s="249">
        <v>81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288</v>
      </c>
      <c r="AU318" s="255" t="s">
        <v>86</v>
      </c>
      <c r="AV318" s="13" t="s">
        <v>86</v>
      </c>
      <c r="AW318" s="13" t="s">
        <v>33</v>
      </c>
      <c r="AX318" s="13" t="s">
        <v>77</v>
      </c>
      <c r="AY318" s="255" t="s">
        <v>281</v>
      </c>
    </row>
    <row r="319" s="13" customFormat="1">
      <c r="A319" s="13"/>
      <c r="B319" s="244"/>
      <c r="C319" s="245"/>
      <c r="D319" s="246" t="s">
        <v>288</v>
      </c>
      <c r="E319" s="247" t="s">
        <v>1</v>
      </c>
      <c r="F319" s="248" t="s">
        <v>494</v>
      </c>
      <c r="G319" s="245"/>
      <c r="H319" s="249">
        <v>38.520000000000003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288</v>
      </c>
      <c r="AU319" s="255" t="s">
        <v>86</v>
      </c>
      <c r="AV319" s="13" t="s">
        <v>86</v>
      </c>
      <c r="AW319" s="13" t="s">
        <v>33</v>
      </c>
      <c r="AX319" s="13" t="s">
        <v>77</v>
      </c>
      <c r="AY319" s="255" t="s">
        <v>281</v>
      </c>
    </row>
    <row r="320" s="13" customFormat="1">
      <c r="A320" s="13"/>
      <c r="B320" s="244"/>
      <c r="C320" s="245"/>
      <c r="D320" s="246" t="s">
        <v>288</v>
      </c>
      <c r="E320" s="247" t="s">
        <v>1</v>
      </c>
      <c r="F320" s="248" t="s">
        <v>495</v>
      </c>
      <c r="G320" s="245"/>
      <c r="H320" s="249">
        <v>38.880000000000003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288</v>
      </c>
      <c r="AU320" s="255" t="s">
        <v>86</v>
      </c>
      <c r="AV320" s="13" t="s">
        <v>86</v>
      </c>
      <c r="AW320" s="13" t="s">
        <v>33</v>
      </c>
      <c r="AX320" s="13" t="s">
        <v>77</v>
      </c>
      <c r="AY320" s="255" t="s">
        <v>281</v>
      </c>
    </row>
    <row r="321" s="13" customFormat="1">
      <c r="A321" s="13"/>
      <c r="B321" s="244"/>
      <c r="C321" s="245"/>
      <c r="D321" s="246" t="s">
        <v>288</v>
      </c>
      <c r="E321" s="247" t="s">
        <v>1</v>
      </c>
      <c r="F321" s="248" t="s">
        <v>496</v>
      </c>
      <c r="G321" s="245"/>
      <c r="H321" s="249">
        <v>38.880000000000003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288</v>
      </c>
      <c r="AU321" s="255" t="s">
        <v>86</v>
      </c>
      <c r="AV321" s="13" t="s">
        <v>86</v>
      </c>
      <c r="AW321" s="13" t="s">
        <v>33</v>
      </c>
      <c r="AX321" s="13" t="s">
        <v>77</v>
      </c>
      <c r="AY321" s="255" t="s">
        <v>281</v>
      </c>
    </row>
    <row r="322" s="13" customFormat="1">
      <c r="A322" s="13"/>
      <c r="B322" s="244"/>
      <c r="C322" s="245"/>
      <c r="D322" s="246" t="s">
        <v>288</v>
      </c>
      <c r="E322" s="247" t="s">
        <v>1</v>
      </c>
      <c r="F322" s="248" t="s">
        <v>497</v>
      </c>
      <c r="G322" s="245"/>
      <c r="H322" s="249">
        <v>38.880000000000003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288</v>
      </c>
      <c r="AU322" s="255" t="s">
        <v>86</v>
      </c>
      <c r="AV322" s="13" t="s">
        <v>86</v>
      </c>
      <c r="AW322" s="13" t="s">
        <v>33</v>
      </c>
      <c r="AX322" s="13" t="s">
        <v>77</v>
      </c>
      <c r="AY322" s="255" t="s">
        <v>281</v>
      </c>
    </row>
    <row r="323" s="13" customFormat="1">
      <c r="A323" s="13"/>
      <c r="B323" s="244"/>
      <c r="C323" s="245"/>
      <c r="D323" s="246" t="s">
        <v>288</v>
      </c>
      <c r="E323" s="247" t="s">
        <v>1</v>
      </c>
      <c r="F323" s="248" t="s">
        <v>498</v>
      </c>
      <c r="G323" s="245"/>
      <c r="H323" s="249">
        <v>53.640000000000001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288</v>
      </c>
      <c r="AU323" s="255" t="s">
        <v>86</v>
      </c>
      <c r="AV323" s="13" t="s">
        <v>86</v>
      </c>
      <c r="AW323" s="13" t="s">
        <v>33</v>
      </c>
      <c r="AX323" s="13" t="s">
        <v>77</v>
      </c>
      <c r="AY323" s="255" t="s">
        <v>281</v>
      </c>
    </row>
    <row r="324" s="13" customFormat="1">
      <c r="A324" s="13"/>
      <c r="B324" s="244"/>
      <c r="C324" s="245"/>
      <c r="D324" s="246" t="s">
        <v>288</v>
      </c>
      <c r="E324" s="247" t="s">
        <v>1</v>
      </c>
      <c r="F324" s="248" t="s">
        <v>499</v>
      </c>
      <c r="G324" s="245"/>
      <c r="H324" s="249">
        <v>65.879999999999995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288</v>
      </c>
      <c r="AU324" s="255" t="s">
        <v>86</v>
      </c>
      <c r="AV324" s="13" t="s">
        <v>86</v>
      </c>
      <c r="AW324" s="13" t="s">
        <v>33</v>
      </c>
      <c r="AX324" s="13" t="s">
        <v>77</v>
      </c>
      <c r="AY324" s="255" t="s">
        <v>281</v>
      </c>
    </row>
    <row r="325" s="13" customFormat="1">
      <c r="A325" s="13"/>
      <c r="B325" s="244"/>
      <c r="C325" s="245"/>
      <c r="D325" s="246" t="s">
        <v>288</v>
      </c>
      <c r="E325" s="247" t="s">
        <v>1</v>
      </c>
      <c r="F325" s="248" t="s">
        <v>500</v>
      </c>
      <c r="G325" s="245"/>
      <c r="H325" s="249">
        <v>45.359999999999999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288</v>
      </c>
      <c r="AU325" s="255" t="s">
        <v>86</v>
      </c>
      <c r="AV325" s="13" t="s">
        <v>86</v>
      </c>
      <c r="AW325" s="13" t="s">
        <v>33</v>
      </c>
      <c r="AX325" s="13" t="s">
        <v>77</v>
      </c>
      <c r="AY325" s="255" t="s">
        <v>281</v>
      </c>
    </row>
    <row r="326" s="13" customFormat="1">
      <c r="A326" s="13"/>
      <c r="B326" s="244"/>
      <c r="C326" s="245"/>
      <c r="D326" s="246" t="s">
        <v>288</v>
      </c>
      <c r="E326" s="247" t="s">
        <v>1</v>
      </c>
      <c r="F326" s="248" t="s">
        <v>501</v>
      </c>
      <c r="G326" s="245"/>
      <c r="H326" s="249">
        <v>64.439999999999998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288</v>
      </c>
      <c r="AU326" s="255" t="s">
        <v>86</v>
      </c>
      <c r="AV326" s="13" t="s">
        <v>86</v>
      </c>
      <c r="AW326" s="13" t="s">
        <v>33</v>
      </c>
      <c r="AX326" s="13" t="s">
        <v>77</v>
      </c>
      <c r="AY326" s="255" t="s">
        <v>281</v>
      </c>
    </row>
    <row r="327" s="13" customFormat="1">
      <c r="A327" s="13"/>
      <c r="B327" s="244"/>
      <c r="C327" s="245"/>
      <c r="D327" s="246" t="s">
        <v>288</v>
      </c>
      <c r="E327" s="247" t="s">
        <v>1</v>
      </c>
      <c r="F327" s="248" t="s">
        <v>502</v>
      </c>
      <c r="G327" s="245"/>
      <c r="H327" s="249">
        <v>123.58799999999999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288</v>
      </c>
      <c r="AU327" s="255" t="s">
        <v>86</v>
      </c>
      <c r="AV327" s="13" t="s">
        <v>86</v>
      </c>
      <c r="AW327" s="13" t="s">
        <v>33</v>
      </c>
      <c r="AX327" s="13" t="s">
        <v>77</v>
      </c>
      <c r="AY327" s="255" t="s">
        <v>281</v>
      </c>
    </row>
    <row r="328" s="13" customFormat="1">
      <c r="A328" s="13"/>
      <c r="B328" s="244"/>
      <c r="C328" s="245"/>
      <c r="D328" s="246" t="s">
        <v>288</v>
      </c>
      <c r="E328" s="247" t="s">
        <v>1</v>
      </c>
      <c r="F328" s="248" t="s">
        <v>503</v>
      </c>
      <c r="G328" s="245"/>
      <c r="H328" s="249">
        <v>94.319999999999993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288</v>
      </c>
      <c r="AU328" s="255" t="s">
        <v>86</v>
      </c>
      <c r="AV328" s="13" t="s">
        <v>86</v>
      </c>
      <c r="AW328" s="13" t="s">
        <v>33</v>
      </c>
      <c r="AX328" s="13" t="s">
        <v>77</v>
      </c>
      <c r="AY328" s="255" t="s">
        <v>281</v>
      </c>
    </row>
    <row r="329" s="13" customFormat="1">
      <c r="A329" s="13"/>
      <c r="B329" s="244"/>
      <c r="C329" s="245"/>
      <c r="D329" s="246" t="s">
        <v>288</v>
      </c>
      <c r="E329" s="247" t="s">
        <v>1</v>
      </c>
      <c r="F329" s="248" t="s">
        <v>504</v>
      </c>
      <c r="G329" s="245"/>
      <c r="H329" s="249">
        <v>62.640000000000001</v>
      </c>
      <c r="I329" s="250"/>
      <c r="J329" s="245"/>
      <c r="K329" s="245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288</v>
      </c>
      <c r="AU329" s="255" t="s">
        <v>86</v>
      </c>
      <c r="AV329" s="13" t="s">
        <v>86</v>
      </c>
      <c r="AW329" s="13" t="s">
        <v>33</v>
      </c>
      <c r="AX329" s="13" t="s">
        <v>77</v>
      </c>
      <c r="AY329" s="255" t="s">
        <v>281</v>
      </c>
    </row>
    <row r="330" s="13" customFormat="1">
      <c r="A330" s="13"/>
      <c r="B330" s="244"/>
      <c r="C330" s="245"/>
      <c r="D330" s="246" t="s">
        <v>288</v>
      </c>
      <c r="E330" s="247" t="s">
        <v>1</v>
      </c>
      <c r="F330" s="248" t="s">
        <v>505</v>
      </c>
      <c r="G330" s="245"/>
      <c r="H330" s="249">
        <v>74.879999999999995</v>
      </c>
      <c r="I330" s="250"/>
      <c r="J330" s="245"/>
      <c r="K330" s="245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288</v>
      </c>
      <c r="AU330" s="255" t="s">
        <v>86</v>
      </c>
      <c r="AV330" s="13" t="s">
        <v>86</v>
      </c>
      <c r="AW330" s="13" t="s">
        <v>33</v>
      </c>
      <c r="AX330" s="13" t="s">
        <v>77</v>
      </c>
      <c r="AY330" s="255" t="s">
        <v>281</v>
      </c>
    </row>
    <row r="331" s="13" customFormat="1">
      <c r="A331" s="13"/>
      <c r="B331" s="244"/>
      <c r="C331" s="245"/>
      <c r="D331" s="246" t="s">
        <v>288</v>
      </c>
      <c r="E331" s="247" t="s">
        <v>1</v>
      </c>
      <c r="F331" s="248" t="s">
        <v>506</v>
      </c>
      <c r="G331" s="245"/>
      <c r="H331" s="249">
        <v>28.079999999999998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288</v>
      </c>
      <c r="AU331" s="255" t="s">
        <v>86</v>
      </c>
      <c r="AV331" s="13" t="s">
        <v>86</v>
      </c>
      <c r="AW331" s="13" t="s">
        <v>33</v>
      </c>
      <c r="AX331" s="13" t="s">
        <v>77</v>
      </c>
      <c r="AY331" s="255" t="s">
        <v>281</v>
      </c>
    </row>
    <row r="332" s="13" customFormat="1">
      <c r="A332" s="13"/>
      <c r="B332" s="244"/>
      <c r="C332" s="245"/>
      <c r="D332" s="246" t="s">
        <v>288</v>
      </c>
      <c r="E332" s="247" t="s">
        <v>1</v>
      </c>
      <c r="F332" s="248" t="s">
        <v>507</v>
      </c>
      <c r="G332" s="245"/>
      <c r="H332" s="249">
        <v>60.840000000000003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288</v>
      </c>
      <c r="AU332" s="255" t="s">
        <v>86</v>
      </c>
      <c r="AV332" s="13" t="s">
        <v>86</v>
      </c>
      <c r="AW332" s="13" t="s">
        <v>33</v>
      </c>
      <c r="AX332" s="13" t="s">
        <v>77</v>
      </c>
      <c r="AY332" s="255" t="s">
        <v>281</v>
      </c>
    </row>
    <row r="333" s="13" customFormat="1">
      <c r="A333" s="13"/>
      <c r="B333" s="244"/>
      <c r="C333" s="245"/>
      <c r="D333" s="246" t="s">
        <v>288</v>
      </c>
      <c r="E333" s="247" t="s">
        <v>1</v>
      </c>
      <c r="F333" s="248" t="s">
        <v>508</v>
      </c>
      <c r="G333" s="245"/>
      <c r="H333" s="249">
        <v>60.840000000000003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288</v>
      </c>
      <c r="AU333" s="255" t="s">
        <v>86</v>
      </c>
      <c r="AV333" s="13" t="s">
        <v>86</v>
      </c>
      <c r="AW333" s="13" t="s">
        <v>33</v>
      </c>
      <c r="AX333" s="13" t="s">
        <v>77</v>
      </c>
      <c r="AY333" s="255" t="s">
        <v>281</v>
      </c>
    </row>
    <row r="334" s="13" customFormat="1">
      <c r="A334" s="13"/>
      <c r="B334" s="244"/>
      <c r="C334" s="245"/>
      <c r="D334" s="246" t="s">
        <v>288</v>
      </c>
      <c r="E334" s="247" t="s">
        <v>1</v>
      </c>
      <c r="F334" s="248" t="s">
        <v>509</v>
      </c>
      <c r="G334" s="245"/>
      <c r="H334" s="249">
        <v>104.112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288</v>
      </c>
      <c r="AU334" s="255" t="s">
        <v>86</v>
      </c>
      <c r="AV334" s="13" t="s">
        <v>86</v>
      </c>
      <c r="AW334" s="13" t="s">
        <v>33</v>
      </c>
      <c r="AX334" s="13" t="s">
        <v>77</v>
      </c>
      <c r="AY334" s="255" t="s">
        <v>281</v>
      </c>
    </row>
    <row r="335" s="13" customFormat="1">
      <c r="A335" s="13"/>
      <c r="B335" s="244"/>
      <c r="C335" s="245"/>
      <c r="D335" s="246" t="s">
        <v>288</v>
      </c>
      <c r="E335" s="247" t="s">
        <v>1</v>
      </c>
      <c r="F335" s="248" t="s">
        <v>510</v>
      </c>
      <c r="G335" s="245"/>
      <c r="H335" s="249">
        <v>68.040000000000006</v>
      </c>
      <c r="I335" s="250"/>
      <c r="J335" s="245"/>
      <c r="K335" s="245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288</v>
      </c>
      <c r="AU335" s="255" t="s">
        <v>86</v>
      </c>
      <c r="AV335" s="13" t="s">
        <v>86</v>
      </c>
      <c r="AW335" s="13" t="s">
        <v>33</v>
      </c>
      <c r="AX335" s="13" t="s">
        <v>77</v>
      </c>
      <c r="AY335" s="255" t="s">
        <v>281</v>
      </c>
    </row>
    <row r="336" s="13" customFormat="1">
      <c r="A336" s="13"/>
      <c r="B336" s="244"/>
      <c r="C336" s="245"/>
      <c r="D336" s="246" t="s">
        <v>288</v>
      </c>
      <c r="E336" s="247" t="s">
        <v>1</v>
      </c>
      <c r="F336" s="248" t="s">
        <v>511</v>
      </c>
      <c r="G336" s="245"/>
      <c r="H336" s="249">
        <v>66.239999999999995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288</v>
      </c>
      <c r="AU336" s="255" t="s">
        <v>86</v>
      </c>
      <c r="AV336" s="13" t="s">
        <v>86</v>
      </c>
      <c r="AW336" s="13" t="s">
        <v>33</v>
      </c>
      <c r="AX336" s="13" t="s">
        <v>77</v>
      </c>
      <c r="AY336" s="255" t="s">
        <v>281</v>
      </c>
    </row>
    <row r="337" s="13" customFormat="1">
      <c r="A337" s="13"/>
      <c r="B337" s="244"/>
      <c r="C337" s="245"/>
      <c r="D337" s="246" t="s">
        <v>288</v>
      </c>
      <c r="E337" s="247" t="s">
        <v>1</v>
      </c>
      <c r="F337" s="248" t="s">
        <v>512</v>
      </c>
      <c r="G337" s="245"/>
      <c r="H337" s="249">
        <v>125.28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288</v>
      </c>
      <c r="AU337" s="255" t="s">
        <v>86</v>
      </c>
      <c r="AV337" s="13" t="s">
        <v>86</v>
      </c>
      <c r="AW337" s="13" t="s">
        <v>33</v>
      </c>
      <c r="AX337" s="13" t="s">
        <v>77</v>
      </c>
      <c r="AY337" s="255" t="s">
        <v>281</v>
      </c>
    </row>
    <row r="338" s="13" customFormat="1">
      <c r="A338" s="13"/>
      <c r="B338" s="244"/>
      <c r="C338" s="245"/>
      <c r="D338" s="246" t="s">
        <v>288</v>
      </c>
      <c r="E338" s="247" t="s">
        <v>1</v>
      </c>
      <c r="F338" s="248" t="s">
        <v>513</v>
      </c>
      <c r="G338" s="245"/>
      <c r="H338" s="249">
        <v>82.079999999999998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288</v>
      </c>
      <c r="AU338" s="255" t="s">
        <v>86</v>
      </c>
      <c r="AV338" s="13" t="s">
        <v>86</v>
      </c>
      <c r="AW338" s="13" t="s">
        <v>33</v>
      </c>
      <c r="AX338" s="13" t="s">
        <v>77</v>
      </c>
      <c r="AY338" s="255" t="s">
        <v>281</v>
      </c>
    </row>
    <row r="339" s="13" customFormat="1">
      <c r="A339" s="13"/>
      <c r="B339" s="244"/>
      <c r="C339" s="245"/>
      <c r="D339" s="246" t="s">
        <v>288</v>
      </c>
      <c r="E339" s="247" t="s">
        <v>1</v>
      </c>
      <c r="F339" s="248" t="s">
        <v>514</v>
      </c>
      <c r="G339" s="245"/>
      <c r="H339" s="249">
        <v>72.719999999999999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288</v>
      </c>
      <c r="AU339" s="255" t="s">
        <v>86</v>
      </c>
      <c r="AV339" s="13" t="s">
        <v>86</v>
      </c>
      <c r="AW339" s="13" t="s">
        <v>33</v>
      </c>
      <c r="AX339" s="13" t="s">
        <v>77</v>
      </c>
      <c r="AY339" s="255" t="s">
        <v>281</v>
      </c>
    </row>
    <row r="340" s="13" customFormat="1">
      <c r="A340" s="13"/>
      <c r="B340" s="244"/>
      <c r="C340" s="245"/>
      <c r="D340" s="246" t="s">
        <v>288</v>
      </c>
      <c r="E340" s="247" t="s">
        <v>1</v>
      </c>
      <c r="F340" s="248" t="s">
        <v>515</v>
      </c>
      <c r="G340" s="245"/>
      <c r="H340" s="249">
        <v>61.560000000000002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288</v>
      </c>
      <c r="AU340" s="255" t="s">
        <v>86</v>
      </c>
      <c r="AV340" s="13" t="s">
        <v>86</v>
      </c>
      <c r="AW340" s="13" t="s">
        <v>33</v>
      </c>
      <c r="AX340" s="13" t="s">
        <v>77</v>
      </c>
      <c r="AY340" s="255" t="s">
        <v>281</v>
      </c>
    </row>
    <row r="341" s="13" customFormat="1">
      <c r="A341" s="13"/>
      <c r="B341" s="244"/>
      <c r="C341" s="245"/>
      <c r="D341" s="246" t="s">
        <v>288</v>
      </c>
      <c r="E341" s="247" t="s">
        <v>1</v>
      </c>
      <c r="F341" s="248" t="s">
        <v>516</v>
      </c>
      <c r="G341" s="245"/>
      <c r="H341" s="249">
        <v>95.831999999999994</v>
      </c>
      <c r="I341" s="250"/>
      <c r="J341" s="245"/>
      <c r="K341" s="245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288</v>
      </c>
      <c r="AU341" s="255" t="s">
        <v>86</v>
      </c>
      <c r="AV341" s="13" t="s">
        <v>86</v>
      </c>
      <c r="AW341" s="13" t="s">
        <v>33</v>
      </c>
      <c r="AX341" s="13" t="s">
        <v>77</v>
      </c>
      <c r="AY341" s="255" t="s">
        <v>281</v>
      </c>
    </row>
    <row r="342" s="13" customFormat="1">
      <c r="A342" s="13"/>
      <c r="B342" s="244"/>
      <c r="C342" s="245"/>
      <c r="D342" s="246" t="s">
        <v>288</v>
      </c>
      <c r="E342" s="247" t="s">
        <v>1</v>
      </c>
      <c r="F342" s="248" t="s">
        <v>517</v>
      </c>
      <c r="G342" s="245"/>
      <c r="H342" s="249">
        <v>28.079999999999998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288</v>
      </c>
      <c r="AU342" s="255" t="s">
        <v>86</v>
      </c>
      <c r="AV342" s="13" t="s">
        <v>86</v>
      </c>
      <c r="AW342" s="13" t="s">
        <v>33</v>
      </c>
      <c r="AX342" s="13" t="s">
        <v>77</v>
      </c>
      <c r="AY342" s="255" t="s">
        <v>281</v>
      </c>
    </row>
    <row r="343" s="13" customFormat="1">
      <c r="A343" s="13"/>
      <c r="B343" s="244"/>
      <c r="C343" s="245"/>
      <c r="D343" s="246" t="s">
        <v>288</v>
      </c>
      <c r="E343" s="247" t="s">
        <v>1</v>
      </c>
      <c r="F343" s="248" t="s">
        <v>518</v>
      </c>
      <c r="G343" s="245"/>
      <c r="H343" s="249">
        <v>13.77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288</v>
      </c>
      <c r="AU343" s="255" t="s">
        <v>86</v>
      </c>
      <c r="AV343" s="13" t="s">
        <v>86</v>
      </c>
      <c r="AW343" s="13" t="s">
        <v>33</v>
      </c>
      <c r="AX343" s="13" t="s">
        <v>77</v>
      </c>
      <c r="AY343" s="255" t="s">
        <v>281</v>
      </c>
    </row>
    <row r="344" s="13" customFormat="1">
      <c r="A344" s="13"/>
      <c r="B344" s="244"/>
      <c r="C344" s="245"/>
      <c r="D344" s="246" t="s">
        <v>288</v>
      </c>
      <c r="E344" s="247" t="s">
        <v>1</v>
      </c>
      <c r="F344" s="248" t="s">
        <v>519</v>
      </c>
      <c r="G344" s="245"/>
      <c r="H344" s="249">
        <v>59.759999999999998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288</v>
      </c>
      <c r="AU344" s="255" t="s">
        <v>86</v>
      </c>
      <c r="AV344" s="13" t="s">
        <v>86</v>
      </c>
      <c r="AW344" s="13" t="s">
        <v>33</v>
      </c>
      <c r="AX344" s="13" t="s">
        <v>77</v>
      </c>
      <c r="AY344" s="255" t="s">
        <v>281</v>
      </c>
    </row>
    <row r="345" s="13" customFormat="1">
      <c r="A345" s="13"/>
      <c r="B345" s="244"/>
      <c r="C345" s="245"/>
      <c r="D345" s="246" t="s">
        <v>288</v>
      </c>
      <c r="E345" s="247" t="s">
        <v>1</v>
      </c>
      <c r="F345" s="248" t="s">
        <v>520</v>
      </c>
      <c r="G345" s="245"/>
      <c r="H345" s="249">
        <v>55.079999999999998</v>
      </c>
      <c r="I345" s="250"/>
      <c r="J345" s="245"/>
      <c r="K345" s="245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288</v>
      </c>
      <c r="AU345" s="255" t="s">
        <v>86</v>
      </c>
      <c r="AV345" s="13" t="s">
        <v>86</v>
      </c>
      <c r="AW345" s="13" t="s">
        <v>33</v>
      </c>
      <c r="AX345" s="13" t="s">
        <v>77</v>
      </c>
      <c r="AY345" s="255" t="s">
        <v>281</v>
      </c>
    </row>
    <row r="346" s="13" customFormat="1">
      <c r="A346" s="13"/>
      <c r="B346" s="244"/>
      <c r="C346" s="245"/>
      <c r="D346" s="246" t="s">
        <v>288</v>
      </c>
      <c r="E346" s="247" t="s">
        <v>1</v>
      </c>
      <c r="F346" s="248" t="s">
        <v>521</v>
      </c>
      <c r="G346" s="245"/>
      <c r="H346" s="249">
        <v>55.295999999999999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288</v>
      </c>
      <c r="AU346" s="255" t="s">
        <v>86</v>
      </c>
      <c r="AV346" s="13" t="s">
        <v>86</v>
      </c>
      <c r="AW346" s="13" t="s">
        <v>33</v>
      </c>
      <c r="AX346" s="13" t="s">
        <v>77</v>
      </c>
      <c r="AY346" s="255" t="s">
        <v>281</v>
      </c>
    </row>
    <row r="347" s="13" customFormat="1">
      <c r="A347" s="13"/>
      <c r="B347" s="244"/>
      <c r="C347" s="245"/>
      <c r="D347" s="246" t="s">
        <v>288</v>
      </c>
      <c r="E347" s="247" t="s">
        <v>1</v>
      </c>
      <c r="F347" s="248" t="s">
        <v>522</v>
      </c>
      <c r="G347" s="245"/>
      <c r="H347" s="249">
        <v>54.863999999999997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288</v>
      </c>
      <c r="AU347" s="255" t="s">
        <v>86</v>
      </c>
      <c r="AV347" s="13" t="s">
        <v>86</v>
      </c>
      <c r="AW347" s="13" t="s">
        <v>33</v>
      </c>
      <c r="AX347" s="13" t="s">
        <v>77</v>
      </c>
      <c r="AY347" s="255" t="s">
        <v>281</v>
      </c>
    </row>
    <row r="348" s="13" customFormat="1">
      <c r="A348" s="13"/>
      <c r="B348" s="244"/>
      <c r="C348" s="245"/>
      <c r="D348" s="246" t="s">
        <v>288</v>
      </c>
      <c r="E348" s="247" t="s">
        <v>1</v>
      </c>
      <c r="F348" s="248" t="s">
        <v>523</v>
      </c>
      <c r="G348" s="245"/>
      <c r="H348" s="249">
        <v>33.192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288</v>
      </c>
      <c r="AU348" s="255" t="s">
        <v>86</v>
      </c>
      <c r="AV348" s="13" t="s">
        <v>86</v>
      </c>
      <c r="AW348" s="13" t="s">
        <v>33</v>
      </c>
      <c r="AX348" s="13" t="s">
        <v>77</v>
      </c>
      <c r="AY348" s="255" t="s">
        <v>281</v>
      </c>
    </row>
    <row r="349" s="13" customFormat="1">
      <c r="A349" s="13"/>
      <c r="B349" s="244"/>
      <c r="C349" s="245"/>
      <c r="D349" s="246" t="s">
        <v>288</v>
      </c>
      <c r="E349" s="247" t="s">
        <v>1</v>
      </c>
      <c r="F349" s="248" t="s">
        <v>524</v>
      </c>
      <c r="G349" s="245"/>
      <c r="H349" s="249">
        <v>17.495999999999999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288</v>
      </c>
      <c r="AU349" s="255" t="s">
        <v>86</v>
      </c>
      <c r="AV349" s="13" t="s">
        <v>86</v>
      </c>
      <c r="AW349" s="13" t="s">
        <v>33</v>
      </c>
      <c r="AX349" s="13" t="s">
        <v>77</v>
      </c>
      <c r="AY349" s="255" t="s">
        <v>281</v>
      </c>
    </row>
    <row r="350" s="13" customFormat="1">
      <c r="A350" s="13"/>
      <c r="B350" s="244"/>
      <c r="C350" s="245"/>
      <c r="D350" s="246" t="s">
        <v>288</v>
      </c>
      <c r="E350" s="247" t="s">
        <v>1</v>
      </c>
      <c r="F350" s="248" t="s">
        <v>525</v>
      </c>
      <c r="G350" s="245"/>
      <c r="H350" s="249">
        <v>76.680000000000007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288</v>
      </c>
      <c r="AU350" s="255" t="s">
        <v>86</v>
      </c>
      <c r="AV350" s="13" t="s">
        <v>86</v>
      </c>
      <c r="AW350" s="13" t="s">
        <v>33</v>
      </c>
      <c r="AX350" s="13" t="s">
        <v>77</v>
      </c>
      <c r="AY350" s="255" t="s">
        <v>281</v>
      </c>
    </row>
    <row r="351" s="13" customFormat="1">
      <c r="A351" s="13"/>
      <c r="B351" s="244"/>
      <c r="C351" s="245"/>
      <c r="D351" s="246" t="s">
        <v>288</v>
      </c>
      <c r="E351" s="247" t="s">
        <v>1</v>
      </c>
      <c r="F351" s="248" t="s">
        <v>526</v>
      </c>
      <c r="G351" s="245"/>
      <c r="H351" s="249">
        <v>28.224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288</v>
      </c>
      <c r="AU351" s="255" t="s">
        <v>86</v>
      </c>
      <c r="AV351" s="13" t="s">
        <v>86</v>
      </c>
      <c r="AW351" s="13" t="s">
        <v>33</v>
      </c>
      <c r="AX351" s="13" t="s">
        <v>77</v>
      </c>
      <c r="AY351" s="255" t="s">
        <v>281</v>
      </c>
    </row>
    <row r="352" s="15" customFormat="1">
      <c r="A352" s="15"/>
      <c r="B352" s="267"/>
      <c r="C352" s="268"/>
      <c r="D352" s="246" t="s">
        <v>288</v>
      </c>
      <c r="E352" s="269" t="s">
        <v>1</v>
      </c>
      <c r="F352" s="270" t="s">
        <v>527</v>
      </c>
      <c r="G352" s="268"/>
      <c r="H352" s="271">
        <v>3285.7559999999999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288</v>
      </c>
      <c r="AU352" s="277" t="s">
        <v>86</v>
      </c>
      <c r="AV352" s="15" t="s">
        <v>94</v>
      </c>
      <c r="AW352" s="15" t="s">
        <v>33</v>
      </c>
      <c r="AX352" s="15" t="s">
        <v>77</v>
      </c>
      <c r="AY352" s="277" t="s">
        <v>281</v>
      </c>
    </row>
    <row r="353" s="13" customFormat="1">
      <c r="A353" s="13"/>
      <c r="B353" s="244"/>
      <c r="C353" s="245"/>
      <c r="D353" s="246" t="s">
        <v>288</v>
      </c>
      <c r="E353" s="247" t="s">
        <v>1</v>
      </c>
      <c r="F353" s="248" t="s">
        <v>528</v>
      </c>
      <c r="G353" s="245"/>
      <c r="H353" s="249">
        <v>68.760000000000005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288</v>
      </c>
      <c r="AU353" s="255" t="s">
        <v>86</v>
      </c>
      <c r="AV353" s="13" t="s">
        <v>86</v>
      </c>
      <c r="AW353" s="13" t="s">
        <v>33</v>
      </c>
      <c r="AX353" s="13" t="s">
        <v>77</v>
      </c>
      <c r="AY353" s="255" t="s">
        <v>281</v>
      </c>
    </row>
    <row r="354" s="13" customFormat="1">
      <c r="A354" s="13"/>
      <c r="B354" s="244"/>
      <c r="C354" s="245"/>
      <c r="D354" s="246" t="s">
        <v>288</v>
      </c>
      <c r="E354" s="247" t="s">
        <v>1</v>
      </c>
      <c r="F354" s="248" t="s">
        <v>529</v>
      </c>
      <c r="G354" s="245"/>
      <c r="H354" s="249">
        <v>51.552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288</v>
      </c>
      <c r="AU354" s="255" t="s">
        <v>86</v>
      </c>
      <c r="AV354" s="13" t="s">
        <v>86</v>
      </c>
      <c r="AW354" s="13" t="s">
        <v>33</v>
      </c>
      <c r="AX354" s="13" t="s">
        <v>77</v>
      </c>
      <c r="AY354" s="255" t="s">
        <v>281</v>
      </c>
    </row>
    <row r="355" s="13" customFormat="1">
      <c r="A355" s="13"/>
      <c r="B355" s="244"/>
      <c r="C355" s="245"/>
      <c r="D355" s="246" t="s">
        <v>288</v>
      </c>
      <c r="E355" s="247" t="s">
        <v>1</v>
      </c>
      <c r="F355" s="248" t="s">
        <v>530</v>
      </c>
      <c r="G355" s="245"/>
      <c r="H355" s="249">
        <v>89.207999999999998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288</v>
      </c>
      <c r="AU355" s="255" t="s">
        <v>86</v>
      </c>
      <c r="AV355" s="13" t="s">
        <v>86</v>
      </c>
      <c r="AW355" s="13" t="s">
        <v>33</v>
      </c>
      <c r="AX355" s="13" t="s">
        <v>77</v>
      </c>
      <c r="AY355" s="255" t="s">
        <v>281</v>
      </c>
    </row>
    <row r="356" s="13" customFormat="1">
      <c r="A356" s="13"/>
      <c r="B356" s="244"/>
      <c r="C356" s="245"/>
      <c r="D356" s="246" t="s">
        <v>288</v>
      </c>
      <c r="E356" s="247" t="s">
        <v>1</v>
      </c>
      <c r="F356" s="248" t="s">
        <v>531</v>
      </c>
      <c r="G356" s="245"/>
      <c r="H356" s="249">
        <v>48.960000000000001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288</v>
      </c>
      <c r="AU356" s="255" t="s">
        <v>86</v>
      </c>
      <c r="AV356" s="13" t="s">
        <v>86</v>
      </c>
      <c r="AW356" s="13" t="s">
        <v>33</v>
      </c>
      <c r="AX356" s="13" t="s">
        <v>77</v>
      </c>
      <c r="AY356" s="255" t="s">
        <v>281</v>
      </c>
    </row>
    <row r="357" s="13" customFormat="1">
      <c r="A357" s="13"/>
      <c r="B357" s="244"/>
      <c r="C357" s="245"/>
      <c r="D357" s="246" t="s">
        <v>288</v>
      </c>
      <c r="E357" s="247" t="s">
        <v>1</v>
      </c>
      <c r="F357" s="248" t="s">
        <v>532</v>
      </c>
      <c r="G357" s="245"/>
      <c r="H357" s="249">
        <v>96.120000000000005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288</v>
      </c>
      <c r="AU357" s="255" t="s">
        <v>86</v>
      </c>
      <c r="AV357" s="13" t="s">
        <v>86</v>
      </c>
      <c r="AW357" s="13" t="s">
        <v>33</v>
      </c>
      <c r="AX357" s="13" t="s">
        <v>77</v>
      </c>
      <c r="AY357" s="255" t="s">
        <v>281</v>
      </c>
    </row>
    <row r="358" s="13" customFormat="1">
      <c r="A358" s="13"/>
      <c r="B358" s="244"/>
      <c r="C358" s="245"/>
      <c r="D358" s="246" t="s">
        <v>288</v>
      </c>
      <c r="E358" s="247" t="s">
        <v>1</v>
      </c>
      <c r="F358" s="248" t="s">
        <v>533</v>
      </c>
      <c r="G358" s="245"/>
      <c r="H358" s="249">
        <v>21.960000000000001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288</v>
      </c>
      <c r="AU358" s="255" t="s">
        <v>86</v>
      </c>
      <c r="AV358" s="13" t="s">
        <v>86</v>
      </c>
      <c r="AW358" s="13" t="s">
        <v>33</v>
      </c>
      <c r="AX358" s="13" t="s">
        <v>77</v>
      </c>
      <c r="AY358" s="255" t="s">
        <v>281</v>
      </c>
    </row>
    <row r="359" s="13" customFormat="1">
      <c r="A359" s="13"/>
      <c r="B359" s="244"/>
      <c r="C359" s="245"/>
      <c r="D359" s="246" t="s">
        <v>288</v>
      </c>
      <c r="E359" s="247" t="s">
        <v>1</v>
      </c>
      <c r="F359" s="248" t="s">
        <v>534</v>
      </c>
      <c r="G359" s="245"/>
      <c r="H359" s="249">
        <v>51.840000000000003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288</v>
      </c>
      <c r="AU359" s="255" t="s">
        <v>86</v>
      </c>
      <c r="AV359" s="13" t="s">
        <v>86</v>
      </c>
      <c r="AW359" s="13" t="s">
        <v>33</v>
      </c>
      <c r="AX359" s="13" t="s">
        <v>77</v>
      </c>
      <c r="AY359" s="255" t="s">
        <v>281</v>
      </c>
    </row>
    <row r="360" s="13" customFormat="1">
      <c r="A360" s="13"/>
      <c r="B360" s="244"/>
      <c r="C360" s="245"/>
      <c r="D360" s="246" t="s">
        <v>288</v>
      </c>
      <c r="E360" s="247" t="s">
        <v>1</v>
      </c>
      <c r="F360" s="248" t="s">
        <v>535</v>
      </c>
      <c r="G360" s="245"/>
      <c r="H360" s="249">
        <v>12.816000000000001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288</v>
      </c>
      <c r="AU360" s="255" t="s">
        <v>86</v>
      </c>
      <c r="AV360" s="13" t="s">
        <v>86</v>
      </c>
      <c r="AW360" s="13" t="s">
        <v>33</v>
      </c>
      <c r="AX360" s="13" t="s">
        <v>77</v>
      </c>
      <c r="AY360" s="255" t="s">
        <v>281</v>
      </c>
    </row>
    <row r="361" s="13" customFormat="1">
      <c r="A361" s="13"/>
      <c r="B361" s="244"/>
      <c r="C361" s="245"/>
      <c r="D361" s="246" t="s">
        <v>288</v>
      </c>
      <c r="E361" s="247" t="s">
        <v>1</v>
      </c>
      <c r="F361" s="248" t="s">
        <v>536</v>
      </c>
      <c r="G361" s="245"/>
      <c r="H361" s="249">
        <v>16.704000000000001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288</v>
      </c>
      <c r="AU361" s="255" t="s">
        <v>86</v>
      </c>
      <c r="AV361" s="13" t="s">
        <v>86</v>
      </c>
      <c r="AW361" s="13" t="s">
        <v>33</v>
      </c>
      <c r="AX361" s="13" t="s">
        <v>77</v>
      </c>
      <c r="AY361" s="255" t="s">
        <v>281</v>
      </c>
    </row>
    <row r="362" s="13" customFormat="1">
      <c r="A362" s="13"/>
      <c r="B362" s="244"/>
      <c r="C362" s="245"/>
      <c r="D362" s="246" t="s">
        <v>288</v>
      </c>
      <c r="E362" s="247" t="s">
        <v>1</v>
      </c>
      <c r="F362" s="248" t="s">
        <v>537</v>
      </c>
      <c r="G362" s="245"/>
      <c r="H362" s="249">
        <v>25.488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288</v>
      </c>
      <c r="AU362" s="255" t="s">
        <v>86</v>
      </c>
      <c r="AV362" s="13" t="s">
        <v>86</v>
      </c>
      <c r="AW362" s="13" t="s">
        <v>33</v>
      </c>
      <c r="AX362" s="13" t="s">
        <v>77</v>
      </c>
      <c r="AY362" s="255" t="s">
        <v>281</v>
      </c>
    </row>
    <row r="363" s="13" customFormat="1">
      <c r="A363" s="13"/>
      <c r="B363" s="244"/>
      <c r="C363" s="245"/>
      <c r="D363" s="246" t="s">
        <v>288</v>
      </c>
      <c r="E363" s="247" t="s">
        <v>1</v>
      </c>
      <c r="F363" s="248" t="s">
        <v>538</v>
      </c>
      <c r="G363" s="245"/>
      <c r="H363" s="249">
        <v>28.512</v>
      </c>
      <c r="I363" s="250"/>
      <c r="J363" s="245"/>
      <c r="K363" s="245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288</v>
      </c>
      <c r="AU363" s="255" t="s">
        <v>86</v>
      </c>
      <c r="AV363" s="13" t="s">
        <v>86</v>
      </c>
      <c r="AW363" s="13" t="s">
        <v>33</v>
      </c>
      <c r="AX363" s="13" t="s">
        <v>77</v>
      </c>
      <c r="AY363" s="255" t="s">
        <v>281</v>
      </c>
    </row>
    <row r="364" s="13" customFormat="1">
      <c r="A364" s="13"/>
      <c r="B364" s="244"/>
      <c r="C364" s="245"/>
      <c r="D364" s="246" t="s">
        <v>288</v>
      </c>
      <c r="E364" s="247" t="s">
        <v>1</v>
      </c>
      <c r="F364" s="248" t="s">
        <v>539</v>
      </c>
      <c r="G364" s="245"/>
      <c r="H364" s="249">
        <v>27.648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288</v>
      </c>
      <c r="AU364" s="255" t="s">
        <v>86</v>
      </c>
      <c r="AV364" s="13" t="s">
        <v>86</v>
      </c>
      <c r="AW364" s="13" t="s">
        <v>33</v>
      </c>
      <c r="AX364" s="13" t="s">
        <v>77</v>
      </c>
      <c r="AY364" s="255" t="s">
        <v>281</v>
      </c>
    </row>
    <row r="365" s="13" customFormat="1">
      <c r="A365" s="13"/>
      <c r="B365" s="244"/>
      <c r="C365" s="245"/>
      <c r="D365" s="246" t="s">
        <v>288</v>
      </c>
      <c r="E365" s="247" t="s">
        <v>1</v>
      </c>
      <c r="F365" s="248" t="s">
        <v>540</v>
      </c>
      <c r="G365" s="245"/>
      <c r="H365" s="249">
        <v>23.472000000000001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288</v>
      </c>
      <c r="AU365" s="255" t="s">
        <v>86</v>
      </c>
      <c r="AV365" s="13" t="s">
        <v>86</v>
      </c>
      <c r="AW365" s="13" t="s">
        <v>33</v>
      </c>
      <c r="AX365" s="13" t="s">
        <v>77</v>
      </c>
      <c r="AY365" s="255" t="s">
        <v>281</v>
      </c>
    </row>
    <row r="366" s="13" customFormat="1">
      <c r="A366" s="13"/>
      <c r="B366" s="244"/>
      <c r="C366" s="245"/>
      <c r="D366" s="246" t="s">
        <v>288</v>
      </c>
      <c r="E366" s="247" t="s">
        <v>1</v>
      </c>
      <c r="F366" s="248" t="s">
        <v>541</v>
      </c>
      <c r="G366" s="245"/>
      <c r="H366" s="249">
        <v>81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288</v>
      </c>
      <c r="AU366" s="255" t="s">
        <v>86</v>
      </c>
      <c r="AV366" s="13" t="s">
        <v>86</v>
      </c>
      <c r="AW366" s="13" t="s">
        <v>33</v>
      </c>
      <c r="AX366" s="13" t="s">
        <v>77</v>
      </c>
      <c r="AY366" s="255" t="s">
        <v>281</v>
      </c>
    </row>
    <row r="367" s="13" customFormat="1">
      <c r="A367" s="13"/>
      <c r="B367" s="244"/>
      <c r="C367" s="245"/>
      <c r="D367" s="246" t="s">
        <v>288</v>
      </c>
      <c r="E367" s="247" t="s">
        <v>1</v>
      </c>
      <c r="F367" s="248" t="s">
        <v>542</v>
      </c>
      <c r="G367" s="245"/>
      <c r="H367" s="249">
        <v>34.200000000000003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288</v>
      </c>
      <c r="AU367" s="255" t="s">
        <v>86</v>
      </c>
      <c r="AV367" s="13" t="s">
        <v>86</v>
      </c>
      <c r="AW367" s="13" t="s">
        <v>33</v>
      </c>
      <c r="AX367" s="13" t="s">
        <v>77</v>
      </c>
      <c r="AY367" s="255" t="s">
        <v>281</v>
      </c>
    </row>
    <row r="368" s="13" customFormat="1">
      <c r="A368" s="13"/>
      <c r="B368" s="244"/>
      <c r="C368" s="245"/>
      <c r="D368" s="246" t="s">
        <v>288</v>
      </c>
      <c r="E368" s="247" t="s">
        <v>1</v>
      </c>
      <c r="F368" s="248" t="s">
        <v>543</v>
      </c>
      <c r="G368" s="245"/>
      <c r="H368" s="249">
        <v>119.88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288</v>
      </c>
      <c r="AU368" s="255" t="s">
        <v>86</v>
      </c>
      <c r="AV368" s="13" t="s">
        <v>86</v>
      </c>
      <c r="AW368" s="13" t="s">
        <v>33</v>
      </c>
      <c r="AX368" s="13" t="s">
        <v>77</v>
      </c>
      <c r="AY368" s="255" t="s">
        <v>281</v>
      </c>
    </row>
    <row r="369" s="13" customFormat="1">
      <c r="A369" s="13"/>
      <c r="B369" s="244"/>
      <c r="C369" s="245"/>
      <c r="D369" s="246" t="s">
        <v>288</v>
      </c>
      <c r="E369" s="247" t="s">
        <v>1</v>
      </c>
      <c r="F369" s="248" t="s">
        <v>544</v>
      </c>
      <c r="G369" s="245"/>
      <c r="H369" s="249">
        <v>59.039999999999999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288</v>
      </c>
      <c r="AU369" s="255" t="s">
        <v>86</v>
      </c>
      <c r="AV369" s="13" t="s">
        <v>86</v>
      </c>
      <c r="AW369" s="13" t="s">
        <v>33</v>
      </c>
      <c r="AX369" s="13" t="s">
        <v>77</v>
      </c>
      <c r="AY369" s="255" t="s">
        <v>281</v>
      </c>
    </row>
    <row r="370" s="13" customFormat="1">
      <c r="A370" s="13"/>
      <c r="B370" s="244"/>
      <c r="C370" s="245"/>
      <c r="D370" s="246" t="s">
        <v>288</v>
      </c>
      <c r="E370" s="247" t="s">
        <v>1</v>
      </c>
      <c r="F370" s="248" t="s">
        <v>545</v>
      </c>
      <c r="G370" s="245"/>
      <c r="H370" s="249">
        <v>55.439999999999998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288</v>
      </c>
      <c r="AU370" s="255" t="s">
        <v>86</v>
      </c>
      <c r="AV370" s="13" t="s">
        <v>86</v>
      </c>
      <c r="AW370" s="13" t="s">
        <v>33</v>
      </c>
      <c r="AX370" s="13" t="s">
        <v>77</v>
      </c>
      <c r="AY370" s="255" t="s">
        <v>281</v>
      </c>
    </row>
    <row r="371" s="13" customFormat="1">
      <c r="A371" s="13"/>
      <c r="B371" s="244"/>
      <c r="C371" s="245"/>
      <c r="D371" s="246" t="s">
        <v>288</v>
      </c>
      <c r="E371" s="247" t="s">
        <v>1</v>
      </c>
      <c r="F371" s="248" t="s">
        <v>546</v>
      </c>
      <c r="G371" s="245"/>
      <c r="H371" s="249">
        <v>55.079999999999998</v>
      </c>
      <c r="I371" s="250"/>
      <c r="J371" s="245"/>
      <c r="K371" s="245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288</v>
      </c>
      <c r="AU371" s="255" t="s">
        <v>86</v>
      </c>
      <c r="AV371" s="13" t="s">
        <v>86</v>
      </c>
      <c r="AW371" s="13" t="s">
        <v>33</v>
      </c>
      <c r="AX371" s="13" t="s">
        <v>77</v>
      </c>
      <c r="AY371" s="255" t="s">
        <v>281</v>
      </c>
    </row>
    <row r="372" s="13" customFormat="1">
      <c r="A372" s="13"/>
      <c r="B372" s="244"/>
      <c r="C372" s="245"/>
      <c r="D372" s="246" t="s">
        <v>288</v>
      </c>
      <c r="E372" s="247" t="s">
        <v>1</v>
      </c>
      <c r="F372" s="248" t="s">
        <v>547</v>
      </c>
      <c r="G372" s="245"/>
      <c r="H372" s="249">
        <v>55.439999999999998</v>
      </c>
      <c r="I372" s="250"/>
      <c r="J372" s="245"/>
      <c r="K372" s="245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288</v>
      </c>
      <c r="AU372" s="255" t="s">
        <v>86</v>
      </c>
      <c r="AV372" s="13" t="s">
        <v>86</v>
      </c>
      <c r="AW372" s="13" t="s">
        <v>33</v>
      </c>
      <c r="AX372" s="13" t="s">
        <v>77</v>
      </c>
      <c r="AY372" s="255" t="s">
        <v>281</v>
      </c>
    </row>
    <row r="373" s="15" customFormat="1">
      <c r="A373" s="15"/>
      <c r="B373" s="267"/>
      <c r="C373" s="268"/>
      <c r="D373" s="246" t="s">
        <v>288</v>
      </c>
      <c r="E373" s="269" t="s">
        <v>1</v>
      </c>
      <c r="F373" s="270" t="s">
        <v>548</v>
      </c>
      <c r="G373" s="268"/>
      <c r="H373" s="271">
        <v>1023.12</v>
      </c>
      <c r="I373" s="272"/>
      <c r="J373" s="268"/>
      <c r="K373" s="268"/>
      <c r="L373" s="273"/>
      <c r="M373" s="274"/>
      <c r="N373" s="275"/>
      <c r="O373" s="275"/>
      <c r="P373" s="275"/>
      <c r="Q373" s="275"/>
      <c r="R373" s="275"/>
      <c r="S373" s="275"/>
      <c r="T373" s="27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7" t="s">
        <v>288</v>
      </c>
      <c r="AU373" s="277" t="s">
        <v>86</v>
      </c>
      <c r="AV373" s="15" t="s">
        <v>94</v>
      </c>
      <c r="AW373" s="15" t="s">
        <v>33</v>
      </c>
      <c r="AX373" s="15" t="s">
        <v>77</v>
      </c>
      <c r="AY373" s="277" t="s">
        <v>281</v>
      </c>
    </row>
    <row r="374" s="13" customFormat="1">
      <c r="A374" s="13"/>
      <c r="B374" s="244"/>
      <c r="C374" s="245"/>
      <c r="D374" s="246" t="s">
        <v>288</v>
      </c>
      <c r="E374" s="247" t="s">
        <v>1</v>
      </c>
      <c r="F374" s="248" t="s">
        <v>549</v>
      </c>
      <c r="G374" s="245"/>
      <c r="H374" s="249">
        <v>-1.3999999999999999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288</v>
      </c>
      <c r="AU374" s="255" t="s">
        <v>86</v>
      </c>
      <c r="AV374" s="13" t="s">
        <v>86</v>
      </c>
      <c r="AW374" s="13" t="s">
        <v>33</v>
      </c>
      <c r="AX374" s="13" t="s">
        <v>77</v>
      </c>
      <c r="AY374" s="255" t="s">
        <v>281</v>
      </c>
    </row>
    <row r="375" s="13" customFormat="1">
      <c r="A375" s="13"/>
      <c r="B375" s="244"/>
      <c r="C375" s="245"/>
      <c r="D375" s="246" t="s">
        <v>288</v>
      </c>
      <c r="E375" s="247" t="s">
        <v>1</v>
      </c>
      <c r="F375" s="248" t="s">
        <v>550</v>
      </c>
      <c r="G375" s="245"/>
      <c r="H375" s="249">
        <v>-1.4350000000000001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288</v>
      </c>
      <c r="AU375" s="255" t="s">
        <v>86</v>
      </c>
      <c r="AV375" s="13" t="s">
        <v>86</v>
      </c>
      <c r="AW375" s="13" t="s">
        <v>33</v>
      </c>
      <c r="AX375" s="13" t="s">
        <v>77</v>
      </c>
      <c r="AY375" s="255" t="s">
        <v>281</v>
      </c>
    </row>
    <row r="376" s="13" customFormat="1">
      <c r="A376" s="13"/>
      <c r="B376" s="244"/>
      <c r="C376" s="245"/>
      <c r="D376" s="246" t="s">
        <v>288</v>
      </c>
      <c r="E376" s="247" t="s">
        <v>1</v>
      </c>
      <c r="F376" s="248" t="s">
        <v>549</v>
      </c>
      <c r="G376" s="245"/>
      <c r="H376" s="249">
        <v>-1.3999999999999999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288</v>
      </c>
      <c r="AU376" s="255" t="s">
        <v>86</v>
      </c>
      <c r="AV376" s="13" t="s">
        <v>86</v>
      </c>
      <c r="AW376" s="13" t="s">
        <v>33</v>
      </c>
      <c r="AX376" s="13" t="s">
        <v>77</v>
      </c>
      <c r="AY376" s="255" t="s">
        <v>281</v>
      </c>
    </row>
    <row r="377" s="13" customFormat="1">
      <c r="A377" s="13"/>
      <c r="B377" s="244"/>
      <c r="C377" s="245"/>
      <c r="D377" s="246" t="s">
        <v>288</v>
      </c>
      <c r="E377" s="247" t="s">
        <v>1</v>
      </c>
      <c r="F377" s="248" t="s">
        <v>550</v>
      </c>
      <c r="G377" s="245"/>
      <c r="H377" s="249">
        <v>-1.4350000000000001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288</v>
      </c>
      <c r="AU377" s="255" t="s">
        <v>86</v>
      </c>
      <c r="AV377" s="13" t="s">
        <v>86</v>
      </c>
      <c r="AW377" s="13" t="s">
        <v>33</v>
      </c>
      <c r="AX377" s="13" t="s">
        <v>77</v>
      </c>
      <c r="AY377" s="255" t="s">
        <v>281</v>
      </c>
    </row>
    <row r="378" s="13" customFormat="1">
      <c r="A378" s="13"/>
      <c r="B378" s="244"/>
      <c r="C378" s="245"/>
      <c r="D378" s="246" t="s">
        <v>288</v>
      </c>
      <c r="E378" s="247" t="s">
        <v>1</v>
      </c>
      <c r="F378" s="248" t="s">
        <v>551</v>
      </c>
      <c r="G378" s="245"/>
      <c r="H378" s="249">
        <v>-1.7729999999999999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288</v>
      </c>
      <c r="AU378" s="255" t="s">
        <v>86</v>
      </c>
      <c r="AV378" s="13" t="s">
        <v>86</v>
      </c>
      <c r="AW378" s="13" t="s">
        <v>33</v>
      </c>
      <c r="AX378" s="13" t="s">
        <v>77</v>
      </c>
      <c r="AY378" s="255" t="s">
        <v>281</v>
      </c>
    </row>
    <row r="379" s="13" customFormat="1">
      <c r="A379" s="13"/>
      <c r="B379" s="244"/>
      <c r="C379" s="245"/>
      <c r="D379" s="246" t="s">
        <v>288</v>
      </c>
      <c r="E379" s="247" t="s">
        <v>1</v>
      </c>
      <c r="F379" s="248" t="s">
        <v>549</v>
      </c>
      <c r="G379" s="245"/>
      <c r="H379" s="249">
        <v>-1.3999999999999999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288</v>
      </c>
      <c r="AU379" s="255" t="s">
        <v>86</v>
      </c>
      <c r="AV379" s="13" t="s">
        <v>86</v>
      </c>
      <c r="AW379" s="13" t="s">
        <v>33</v>
      </c>
      <c r="AX379" s="13" t="s">
        <v>77</v>
      </c>
      <c r="AY379" s="255" t="s">
        <v>281</v>
      </c>
    </row>
    <row r="380" s="13" customFormat="1">
      <c r="A380" s="13"/>
      <c r="B380" s="244"/>
      <c r="C380" s="245"/>
      <c r="D380" s="246" t="s">
        <v>288</v>
      </c>
      <c r="E380" s="247" t="s">
        <v>1</v>
      </c>
      <c r="F380" s="248" t="s">
        <v>552</v>
      </c>
      <c r="G380" s="245"/>
      <c r="H380" s="249">
        <v>-1.5760000000000001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288</v>
      </c>
      <c r="AU380" s="255" t="s">
        <v>86</v>
      </c>
      <c r="AV380" s="13" t="s">
        <v>86</v>
      </c>
      <c r="AW380" s="13" t="s">
        <v>33</v>
      </c>
      <c r="AX380" s="13" t="s">
        <v>77</v>
      </c>
      <c r="AY380" s="255" t="s">
        <v>281</v>
      </c>
    </row>
    <row r="381" s="13" customFormat="1">
      <c r="A381" s="13"/>
      <c r="B381" s="244"/>
      <c r="C381" s="245"/>
      <c r="D381" s="246" t="s">
        <v>288</v>
      </c>
      <c r="E381" s="247" t="s">
        <v>1</v>
      </c>
      <c r="F381" s="248" t="s">
        <v>552</v>
      </c>
      <c r="G381" s="245"/>
      <c r="H381" s="249">
        <v>-1.5760000000000001</v>
      </c>
      <c r="I381" s="250"/>
      <c r="J381" s="245"/>
      <c r="K381" s="245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288</v>
      </c>
      <c r="AU381" s="255" t="s">
        <v>86</v>
      </c>
      <c r="AV381" s="13" t="s">
        <v>86</v>
      </c>
      <c r="AW381" s="13" t="s">
        <v>33</v>
      </c>
      <c r="AX381" s="13" t="s">
        <v>77</v>
      </c>
      <c r="AY381" s="255" t="s">
        <v>281</v>
      </c>
    </row>
    <row r="382" s="13" customFormat="1">
      <c r="A382" s="13"/>
      <c r="B382" s="244"/>
      <c r="C382" s="245"/>
      <c r="D382" s="246" t="s">
        <v>288</v>
      </c>
      <c r="E382" s="247" t="s">
        <v>1</v>
      </c>
      <c r="F382" s="248" t="s">
        <v>552</v>
      </c>
      <c r="G382" s="245"/>
      <c r="H382" s="249">
        <v>-1.5760000000000001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288</v>
      </c>
      <c r="AU382" s="255" t="s">
        <v>86</v>
      </c>
      <c r="AV382" s="13" t="s">
        <v>86</v>
      </c>
      <c r="AW382" s="13" t="s">
        <v>33</v>
      </c>
      <c r="AX382" s="13" t="s">
        <v>77</v>
      </c>
      <c r="AY382" s="255" t="s">
        <v>281</v>
      </c>
    </row>
    <row r="383" s="13" customFormat="1">
      <c r="A383" s="13"/>
      <c r="B383" s="244"/>
      <c r="C383" s="245"/>
      <c r="D383" s="246" t="s">
        <v>288</v>
      </c>
      <c r="E383" s="247" t="s">
        <v>1</v>
      </c>
      <c r="F383" s="248" t="s">
        <v>552</v>
      </c>
      <c r="G383" s="245"/>
      <c r="H383" s="249">
        <v>-1.5760000000000001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288</v>
      </c>
      <c r="AU383" s="255" t="s">
        <v>86</v>
      </c>
      <c r="AV383" s="13" t="s">
        <v>86</v>
      </c>
      <c r="AW383" s="13" t="s">
        <v>33</v>
      </c>
      <c r="AX383" s="13" t="s">
        <v>77</v>
      </c>
      <c r="AY383" s="255" t="s">
        <v>281</v>
      </c>
    </row>
    <row r="384" s="13" customFormat="1">
      <c r="A384" s="13"/>
      <c r="B384" s="244"/>
      <c r="C384" s="245"/>
      <c r="D384" s="246" t="s">
        <v>288</v>
      </c>
      <c r="E384" s="247" t="s">
        <v>1</v>
      </c>
      <c r="F384" s="248" t="s">
        <v>552</v>
      </c>
      <c r="G384" s="245"/>
      <c r="H384" s="249">
        <v>-1.5760000000000001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288</v>
      </c>
      <c r="AU384" s="255" t="s">
        <v>86</v>
      </c>
      <c r="AV384" s="13" t="s">
        <v>86</v>
      </c>
      <c r="AW384" s="13" t="s">
        <v>33</v>
      </c>
      <c r="AX384" s="13" t="s">
        <v>77</v>
      </c>
      <c r="AY384" s="255" t="s">
        <v>281</v>
      </c>
    </row>
    <row r="385" s="13" customFormat="1">
      <c r="A385" s="13"/>
      <c r="B385" s="244"/>
      <c r="C385" s="245"/>
      <c r="D385" s="246" t="s">
        <v>288</v>
      </c>
      <c r="E385" s="247" t="s">
        <v>1</v>
      </c>
      <c r="F385" s="248" t="s">
        <v>549</v>
      </c>
      <c r="G385" s="245"/>
      <c r="H385" s="249">
        <v>-1.3999999999999999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288</v>
      </c>
      <c r="AU385" s="255" t="s">
        <v>86</v>
      </c>
      <c r="AV385" s="13" t="s">
        <v>86</v>
      </c>
      <c r="AW385" s="13" t="s">
        <v>33</v>
      </c>
      <c r="AX385" s="13" t="s">
        <v>77</v>
      </c>
      <c r="AY385" s="255" t="s">
        <v>281</v>
      </c>
    </row>
    <row r="386" s="13" customFormat="1">
      <c r="A386" s="13"/>
      <c r="B386" s="244"/>
      <c r="C386" s="245"/>
      <c r="D386" s="246" t="s">
        <v>288</v>
      </c>
      <c r="E386" s="247" t="s">
        <v>1</v>
      </c>
      <c r="F386" s="248" t="s">
        <v>552</v>
      </c>
      <c r="G386" s="245"/>
      <c r="H386" s="249">
        <v>-1.5760000000000001</v>
      </c>
      <c r="I386" s="250"/>
      <c r="J386" s="245"/>
      <c r="K386" s="245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288</v>
      </c>
      <c r="AU386" s="255" t="s">
        <v>86</v>
      </c>
      <c r="AV386" s="13" t="s">
        <v>86</v>
      </c>
      <c r="AW386" s="13" t="s">
        <v>33</v>
      </c>
      <c r="AX386" s="13" t="s">
        <v>77</v>
      </c>
      <c r="AY386" s="255" t="s">
        <v>281</v>
      </c>
    </row>
    <row r="387" s="13" customFormat="1">
      <c r="A387" s="13"/>
      <c r="B387" s="244"/>
      <c r="C387" s="245"/>
      <c r="D387" s="246" t="s">
        <v>288</v>
      </c>
      <c r="E387" s="247" t="s">
        <v>1</v>
      </c>
      <c r="F387" s="248" t="s">
        <v>552</v>
      </c>
      <c r="G387" s="245"/>
      <c r="H387" s="249">
        <v>-1.5760000000000001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288</v>
      </c>
      <c r="AU387" s="255" t="s">
        <v>86</v>
      </c>
      <c r="AV387" s="13" t="s">
        <v>86</v>
      </c>
      <c r="AW387" s="13" t="s">
        <v>33</v>
      </c>
      <c r="AX387" s="13" t="s">
        <v>77</v>
      </c>
      <c r="AY387" s="255" t="s">
        <v>281</v>
      </c>
    </row>
    <row r="388" s="13" customFormat="1">
      <c r="A388" s="13"/>
      <c r="B388" s="244"/>
      <c r="C388" s="245"/>
      <c r="D388" s="246" t="s">
        <v>288</v>
      </c>
      <c r="E388" s="247" t="s">
        <v>1</v>
      </c>
      <c r="F388" s="248" t="s">
        <v>550</v>
      </c>
      <c r="G388" s="245"/>
      <c r="H388" s="249">
        <v>-1.4350000000000001</v>
      </c>
      <c r="I388" s="250"/>
      <c r="J388" s="245"/>
      <c r="K388" s="245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288</v>
      </c>
      <c r="AU388" s="255" t="s">
        <v>86</v>
      </c>
      <c r="AV388" s="13" t="s">
        <v>86</v>
      </c>
      <c r="AW388" s="13" t="s">
        <v>33</v>
      </c>
      <c r="AX388" s="13" t="s">
        <v>77</v>
      </c>
      <c r="AY388" s="255" t="s">
        <v>281</v>
      </c>
    </row>
    <row r="389" s="13" customFormat="1">
      <c r="A389" s="13"/>
      <c r="B389" s="244"/>
      <c r="C389" s="245"/>
      <c r="D389" s="246" t="s">
        <v>288</v>
      </c>
      <c r="E389" s="247" t="s">
        <v>1</v>
      </c>
      <c r="F389" s="248" t="s">
        <v>550</v>
      </c>
      <c r="G389" s="245"/>
      <c r="H389" s="249">
        <v>-1.4350000000000001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288</v>
      </c>
      <c r="AU389" s="255" t="s">
        <v>86</v>
      </c>
      <c r="AV389" s="13" t="s">
        <v>86</v>
      </c>
      <c r="AW389" s="13" t="s">
        <v>33</v>
      </c>
      <c r="AX389" s="13" t="s">
        <v>77</v>
      </c>
      <c r="AY389" s="255" t="s">
        <v>281</v>
      </c>
    </row>
    <row r="390" s="13" customFormat="1">
      <c r="A390" s="13"/>
      <c r="B390" s="244"/>
      <c r="C390" s="245"/>
      <c r="D390" s="246" t="s">
        <v>288</v>
      </c>
      <c r="E390" s="247" t="s">
        <v>1</v>
      </c>
      <c r="F390" s="248" t="s">
        <v>550</v>
      </c>
      <c r="G390" s="245"/>
      <c r="H390" s="249">
        <v>-1.4350000000000001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288</v>
      </c>
      <c r="AU390" s="255" t="s">
        <v>86</v>
      </c>
      <c r="AV390" s="13" t="s">
        <v>86</v>
      </c>
      <c r="AW390" s="13" t="s">
        <v>33</v>
      </c>
      <c r="AX390" s="13" t="s">
        <v>77</v>
      </c>
      <c r="AY390" s="255" t="s">
        <v>281</v>
      </c>
    </row>
    <row r="391" s="13" customFormat="1">
      <c r="A391" s="13"/>
      <c r="B391" s="244"/>
      <c r="C391" s="245"/>
      <c r="D391" s="246" t="s">
        <v>288</v>
      </c>
      <c r="E391" s="247" t="s">
        <v>1</v>
      </c>
      <c r="F391" s="248" t="s">
        <v>550</v>
      </c>
      <c r="G391" s="245"/>
      <c r="H391" s="249">
        <v>-1.4350000000000001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288</v>
      </c>
      <c r="AU391" s="255" t="s">
        <v>86</v>
      </c>
      <c r="AV391" s="13" t="s">
        <v>86</v>
      </c>
      <c r="AW391" s="13" t="s">
        <v>33</v>
      </c>
      <c r="AX391" s="13" t="s">
        <v>77</v>
      </c>
      <c r="AY391" s="255" t="s">
        <v>281</v>
      </c>
    </row>
    <row r="392" s="13" customFormat="1">
      <c r="A392" s="13"/>
      <c r="B392" s="244"/>
      <c r="C392" s="245"/>
      <c r="D392" s="246" t="s">
        <v>288</v>
      </c>
      <c r="E392" s="247" t="s">
        <v>1</v>
      </c>
      <c r="F392" s="248" t="s">
        <v>553</v>
      </c>
      <c r="G392" s="245"/>
      <c r="H392" s="249">
        <v>-0.35999999999999999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288</v>
      </c>
      <c r="AU392" s="255" t="s">
        <v>86</v>
      </c>
      <c r="AV392" s="13" t="s">
        <v>86</v>
      </c>
      <c r="AW392" s="13" t="s">
        <v>33</v>
      </c>
      <c r="AX392" s="13" t="s">
        <v>77</v>
      </c>
      <c r="AY392" s="255" t="s">
        <v>281</v>
      </c>
    </row>
    <row r="393" s="13" customFormat="1">
      <c r="A393" s="13"/>
      <c r="B393" s="244"/>
      <c r="C393" s="245"/>
      <c r="D393" s="246" t="s">
        <v>288</v>
      </c>
      <c r="E393" s="247" t="s">
        <v>1</v>
      </c>
      <c r="F393" s="248" t="s">
        <v>553</v>
      </c>
      <c r="G393" s="245"/>
      <c r="H393" s="249">
        <v>-0.35999999999999999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288</v>
      </c>
      <c r="AU393" s="255" t="s">
        <v>86</v>
      </c>
      <c r="AV393" s="13" t="s">
        <v>86</v>
      </c>
      <c r="AW393" s="13" t="s">
        <v>33</v>
      </c>
      <c r="AX393" s="13" t="s">
        <v>77</v>
      </c>
      <c r="AY393" s="255" t="s">
        <v>281</v>
      </c>
    </row>
    <row r="394" s="13" customFormat="1">
      <c r="A394" s="13"/>
      <c r="B394" s="244"/>
      <c r="C394" s="245"/>
      <c r="D394" s="246" t="s">
        <v>288</v>
      </c>
      <c r="E394" s="247" t="s">
        <v>1</v>
      </c>
      <c r="F394" s="248" t="s">
        <v>551</v>
      </c>
      <c r="G394" s="245"/>
      <c r="H394" s="249">
        <v>-1.7729999999999999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288</v>
      </c>
      <c r="AU394" s="255" t="s">
        <v>86</v>
      </c>
      <c r="AV394" s="13" t="s">
        <v>86</v>
      </c>
      <c r="AW394" s="13" t="s">
        <v>33</v>
      </c>
      <c r="AX394" s="13" t="s">
        <v>77</v>
      </c>
      <c r="AY394" s="255" t="s">
        <v>281</v>
      </c>
    </row>
    <row r="395" s="13" customFormat="1">
      <c r="A395" s="13"/>
      <c r="B395" s="244"/>
      <c r="C395" s="245"/>
      <c r="D395" s="246" t="s">
        <v>288</v>
      </c>
      <c r="E395" s="247" t="s">
        <v>1</v>
      </c>
      <c r="F395" s="248" t="s">
        <v>553</v>
      </c>
      <c r="G395" s="245"/>
      <c r="H395" s="249">
        <v>-0.35999999999999999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288</v>
      </c>
      <c r="AU395" s="255" t="s">
        <v>86</v>
      </c>
      <c r="AV395" s="13" t="s">
        <v>86</v>
      </c>
      <c r="AW395" s="13" t="s">
        <v>33</v>
      </c>
      <c r="AX395" s="13" t="s">
        <v>77</v>
      </c>
      <c r="AY395" s="255" t="s">
        <v>281</v>
      </c>
    </row>
    <row r="396" s="13" customFormat="1">
      <c r="A396" s="13"/>
      <c r="B396" s="244"/>
      <c r="C396" s="245"/>
      <c r="D396" s="246" t="s">
        <v>288</v>
      </c>
      <c r="E396" s="247" t="s">
        <v>1</v>
      </c>
      <c r="F396" s="248" t="s">
        <v>553</v>
      </c>
      <c r="G396" s="245"/>
      <c r="H396" s="249">
        <v>-0.35999999999999999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288</v>
      </c>
      <c r="AU396" s="255" t="s">
        <v>86</v>
      </c>
      <c r="AV396" s="13" t="s">
        <v>86</v>
      </c>
      <c r="AW396" s="13" t="s">
        <v>33</v>
      </c>
      <c r="AX396" s="13" t="s">
        <v>77</v>
      </c>
      <c r="AY396" s="255" t="s">
        <v>281</v>
      </c>
    </row>
    <row r="397" s="13" customFormat="1">
      <c r="A397" s="13"/>
      <c r="B397" s="244"/>
      <c r="C397" s="245"/>
      <c r="D397" s="246" t="s">
        <v>288</v>
      </c>
      <c r="E397" s="247" t="s">
        <v>1</v>
      </c>
      <c r="F397" s="248" t="s">
        <v>554</v>
      </c>
      <c r="G397" s="245"/>
      <c r="H397" s="249">
        <v>-1.0800000000000001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288</v>
      </c>
      <c r="AU397" s="255" t="s">
        <v>86</v>
      </c>
      <c r="AV397" s="13" t="s">
        <v>86</v>
      </c>
      <c r="AW397" s="13" t="s">
        <v>33</v>
      </c>
      <c r="AX397" s="13" t="s">
        <v>77</v>
      </c>
      <c r="AY397" s="255" t="s">
        <v>281</v>
      </c>
    </row>
    <row r="398" s="13" customFormat="1">
      <c r="A398" s="13"/>
      <c r="B398" s="244"/>
      <c r="C398" s="245"/>
      <c r="D398" s="246" t="s">
        <v>288</v>
      </c>
      <c r="E398" s="247" t="s">
        <v>1</v>
      </c>
      <c r="F398" s="248" t="s">
        <v>551</v>
      </c>
      <c r="G398" s="245"/>
      <c r="H398" s="249">
        <v>-1.7729999999999999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288</v>
      </c>
      <c r="AU398" s="255" t="s">
        <v>86</v>
      </c>
      <c r="AV398" s="13" t="s">
        <v>86</v>
      </c>
      <c r="AW398" s="13" t="s">
        <v>33</v>
      </c>
      <c r="AX398" s="13" t="s">
        <v>77</v>
      </c>
      <c r="AY398" s="255" t="s">
        <v>281</v>
      </c>
    </row>
    <row r="399" s="13" customFormat="1">
      <c r="A399" s="13"/>
      <c r="B399" s="244"/>
      <c r="C399" s="245"/>
      <c r="D399" s="246" t="s">
        <v>288</v>
      </c>
      <c r="E399" s="247" t="s">
        <v>1</v>
      </c>
      <c r="F399" s="248" t="s">
        <v>550</v>
      </c>
      <c r="G399" s="245"/>
      <c r="H399" s="249">
        <v>-1.4350000000000001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288</v>
      </c>
      <c r="AU399" s="255" t="s">
        <v>86</v>
      </c>
      <c r="AV399" s="13" t="s">
        <v>86</v>
      </c>
      <c r="AW399" s="13" t="s">
        <v>33</v>
      </c>
      <c r="AX399" s="13" t="s">
        <v>77</v>
      </c>
      <c r="AY399" s="255" t="s">
        <v>281</v>
      </c>
    </row>
    <row r="400" s="13" customFormat="1">
      <c r="A400" s="13"/>
      <c r="B400" s="244"/>
      <c r="C400" s="245"/>
      <c r="D400" s="246" t="s">
        <v>288</v>
      </c>
      <c r="E400" s="247" t="s">
        <v>1</v>
      </c>
      <c r="F400" s="248" t="s">
        <v>552</v>
      </c>
      <c r="G400" s="245"/>
      <c r="H400" s="249">
        <v>-1.5760000000000001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288</v>
      </c>
      <c r="AU400" s="255" t="s">
        <v>86</v>
      </c>
      <c r="AV400" s="13" t="s">
        <v>86</v>
      </c>
      <c r="AW400" s="13" t="s">
        <v>33</v>
      </c>
      <c r="AX400" s="13" t="s">
        <v>77</v>
      </c>
      <c r="AY400" s="255" t="s">
        <v>281</v>
      </c>
    </row>
    <row r="401" s="13" customFormat="1">
      <c r="A401" s="13"/>
      <c r="B401" s="244"/>
      <c r="C401" s="245"/>
      <c r="D401" s="246" t="s">
        <v>288</v>
      </c>
      <c r="E401" s="247" t="s">
        <v>1</v>
      </c>
      <c r="F401" s="248" t="s">
        <v>552</v>
      </c>
      <c r="G401" s="245"/>
      <c r="H401" s="249">
        <v>-1.5760000000000001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288</v>
      </c>
      <c r="AU401" s="255" t="s">
        <v>86</v>
      </c>
      <c r="AV401" s="13" t="s">
        <v>86</v>
      </c>
      <c r="AW401" s="13" t="s">
        <v>33</v>
      </c>
      <c r="AX401" s="13" t="s">
        <v>77</v>
      </c>
      <c r="AY401" s="255" t="s">
        <v>281</v>
      </c>
    </row>
    <row r="402" s="13" customFormat="1">
      <c r="A402" s="13"/>
      <c r="B402" s="244"/>
      <c r="C402" s="245"/>
      <c r="D402" s="246" t="s">
        <v>288</v>
      </c>
      <c r="E402" s="247" t="s">
        <v>1</v>
      </c>
      <c r="F402" s="248" t="s">
        <v>552</v>
      </c>
      <c r="G402" s="245"/>
      <c r="H402" s="249">
        <v>-1.5760000000000001</v>
      </c>
      <c r="I402" s="250"/>
      <c r="J402" s="245"/>
      <c r="K402" s="245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288</v>
      </c>
      <c r="AU402" s="255" t="s">
        <v>86</v>
      </c>
      <c r="AV402" s="13" t="s">
        <v>86</v>
      </c>
      <c r="AW402" s="13" t="s">
        <v>33</v>
      </c>
      <c r="AX402" s="13" t="s">
        <v>77</v>
      </c>
      <c r="AY402" s="255" t="s">
        <v>281</v>
      </c>
    </row>
    <row r="403" s="13" customFormat="1">
      <c r="A403" s="13"/>
      <c r="B403" s="244"/>
      <c r="C403" s="245"/>
      <c r="D403" s="246" t="s">
        <v>288</v>
      </c>
      <c r="E403" s="247" t="s">
        <v>1</v>
      </c>
      <c r="F403" s="248" t="s">
        <v>551</v>
      </c>
      <c r="G403" s="245"/>
      <c r="H403" s="249">
        <v>-1.7729999999999999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288</v>
      </c>
      <c r="AU403" s="255" t="s">
        <v>86</v>
      </c>
      <c r="AV403" s="13" t="s">
        <v>86</v>
      </c>
      <c r="AW403" s="13" t="s">
        <v>33</v>
      </c>
      <c r="AX403" s="13" t="s">
        <v>77</v>
      </c>
      <c r="AY403" s="255" t="s">
        <v>281</v>
      </c>
    </row>
    <row r="404" s="13" customFormat="1">
      <c r="A404" s="13"/>
      <c r="B404" s="244"/>
      <c r="C404" s="245"/>
      <c r="D404" s="246" t="s">
        <v>288</v>
      </c>
      <c r="E404" s="247" t="s">
        <v>1</v>
      </c>
      <c r="F404" s="248" t="s">
        <v>551</v>
      </c>
      <c r="G404" s="245"/>
      <c r="H404" s="249">
        <v>-1.7729999999999999</v>
      </c>
      <c r="I404" s="250"/>
      <c r="J404" s="245"/>
      <c r="K404" s="245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288</v>
      </c>
      <c r="AU404" s="255" t="s">
        <v>86</v>
      </c>
      <c r="AV404" s="13" t="s">
        <v>86</v>
      </c>
      <c r="AW404" s="13" t="s">
        <v>33</v>
      </c>
      <c r="AX404" s="13" t="s">
        <v>77</v>
      </c>
      <c r="AY404" s="255" t="s">
        <v>281</v>
      </c>
    </row>
    <row r="405" s="13" customFormat="1">
      <c r="A405" s="13"/>
      <c r="B405" s="244"/>
      <c r="C405" s="245"/>
      <c r="D405" s="246" t="s">
        <v>288</v>
      </c>
      <c r="E405" s="247" t="s">
        <v>1</v>
      </c>
      <c r="F405" s="248" t="s">
        <v>551</v>
      </c>
      <c r="G405" s="245"/>
      <c r="H405" s="249">
        <v>-1.7729999999999999</v>
      </c>
      <c r="I405" s="250"/>
      <c r="J405" s="245"/>
      <c r="K405" s="245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288</v>
      </c>
      <c r="AU405" s="255" t="s">
        <v>86</v>
      </c>
      <c r="AV405" s="13" t="s">
        <v>86</v>
      </c>
      <c r="AW405" s="13" t="s">
        <v>33</v>
      </c>
      <c r="AX405" s="13" t="s">
        <v>77</v>
      </c>
      <c r="AY405" s="255" t="s">
        <v>281</v>
      </c>
    </row>
    <row r="406" s="13" customFormat="1">
      <c r="A406" s="13"/>
      <c r="B406" s="244"/>
      <c r="C406" s="245"/>
      <c r="D406" s="246" t="s">
        <v>288</v>
      </c>
      <c r="E406" s="247" t="s">
        <v>1</v>
      </c>
      <c r="F406" s="248" t="s">
        <v>555</v>
      </c>
      <c r="G406" s="245"/>
      <c r="H406" s="249">
        <v>-2.1669999999999998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288</v>
      </c>
      <c r="AU406" s="255" t="s">
        <v>86</v>
      </c>
      <c r="AV406" s="13" t="s">
        <v>86</v>
      </c>
      <c r="AW406" s="13" t="s">
        <v>33</v>
      </c>
      <c r="AX406" s="13" t="s">
        <v>77</v>
      </c>
      <c r="AY406" s="255" t="s">
        <v>281</v>
      </c>
    </row>
    <row r="407" s="13" customFormat="1">
      <c r="A407" s="13"/>
      <c r="B407" s="244"/>
      <c r="C407" s="245"/>
      <c r="D407" s="246" t="s">
        <v>288</v>
      </c>
      <c r="E407" s="247" t="s">
        <v>1</v>
      </c>
      <c r="F407" s="248" t="s">
        <v>556</v>
      </c>
      <c r="G407" s="245"/>
      <c r="H407" s="249">
        <v>-2.8570000000000002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288</v>
      </c>
      <c r="AU407" s="255" t="s">
        <v>86</v>
      </c>
      <c r="AV407" s="13" t="s">
        <v>86</v>
      </c>
      <c r="AW407" s="13" t="s">
        <v>33</v>
      </c>
      <c r="AX407" s="13" t="s">
        <v>77</v>
      </c>
      <c r="AY407" s="255" t="s">
        <v>281</v>
      </c>
    </row>
    <row r="408" s="13" customFormat="1">
      <c r="A408" s="13"/>
      <c r="B408" s="244"/>
      <c r="C408" s="245"/>
      <c r="D408" s="246" t="s">
        <v>288</v>
      </c>
      <c r="E408" s="247" t="s">
        <v>1</v>
      </c>
      <c r="F408" s="248" t="s">
        <v>549</v>
      </c>
      <c r="G408" s="245"/>
      <c r="H408" s="249">
        <v>-1.3999999999999999</v>
      </c>
      <c r="I408" s="250"/>
      <c r="J408" s="245"/>
      <c r="K408" s="245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288</v>
      </c>
      <c r="AU408" s="255" t="s">
        <v>86</v>
      </c>
      <c r="AV408" s="13" t="s">
        <v>86</v>
      </c>
      <c r="AW408" s="13" t="s">
        <v>33</v>
      </c>
      <c r="AX408" s="13" t="s">
        <v>77</v>
      </c>
      <c r="AY408" s="255" t="s">
        <v>281</v>
      </c>
    </row>
    <row r="409" s="13" customFormat="1">
      <c r="A409" s="13"/>
      <c r="B409" s="244"/>
      <c r="C409" s="245"/>
      <c r="D409" s="246" t="s">
        <v>288</v>
      </c>
      <c r="E409" s="247" t="s">
        <v>1</v>
      </c>
      <c r="F409" s="248" t="s">
        <v>549</v>
      </c>
      <c r="G409" s="245"/>
      <c r="H409" s="249">
        <v>-1.3999999999999999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288</v>
      </c>
      <c r="AU409" s="255" t="s">
        <v>86</v>
      </c>
      <c r="AV409" s="13" t="s">
        <v>86</v>
      </c>
      <c r="AW409" s="13" t="s">
        <v>33</v>
      </c>
      <c r="AX409" s="13" t="s">
        <v>77</v>
      </c>
      <c r="AY409" s="255" t="s">
        <v>281</v>
      </c>
    </row>
    <row r="410" s="13" customFormat="1">
      <c r="A410" s="13"/>
      <c r="B410" s="244"/>
      <c r="C410" s="245"/>
      <c r="D410" s="246" t="s">
        <v>288</v>
      </c>
      <c r="E410" s="247" t="s">
        <v>1</v>
      </c>
      <c r="F410" s="248" t="s">
        <v>555</v>
      </c>
      <c r="G410" s="245"/>
      <c r="H410" s="249">
        <v>-2.1669999999999998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288</v>
      </c>
      <c r="AU410" s="255" t="s">
        <v>86</v>
      </c>
      <c r="AV410" s="13" t="s">
        <v>86</v>
      </c>
      <c r="AW410" s="13" t="s">
        <v>33</v>
      </c>
      <c r="AX410" s="13" t="s">
        <v>77</v>
      </c>
      <c r="AY410" s="255" t="s">
        <v>281</v>
      </c>
    </row>
    <row r="411" s="13" customFormat="1">
      <c r="A411" s="13"/>
      <c r="B411" s="244"/>
      <c r="C411" s="245"/>
      <c r="D411" s="246" t="s">
        <v>288</v>
      </c>
      <c r="E411" s="247" t="s">
        <v>1</v>
      </c>
      <c r="F411" s="248" t="s">
        <v>556</v>
      </c>
      <c r="G411" s="245"/>
      <c r="H411" s="249">
        <v>-2.8570000000000002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288</v>
      </c>
      <c r="AU411" s="255" t="s">
        <v>86</v>
      </c>
      <c r="AV411" s="13" t="s">
        <v>86</v>
      </c>
      <c r="AW411" s="13" t="s">
        <v>33</v>
      </c>
      <c r="AX411" s="13" t="s">
        <v>77</v>
      </c>
      <c r="AY411" s="255" t="s">
        <v>281</v>
      </c>
    </row>
    <row r="412" s="13" customFormat="1">
      <c r="A412" s="13"/>
      <c r="B412" s="244"/>
      <c r="C412" s="245"/>
      <c r="D412" s="246" t="s">
        <v>288</v>
      </c>
      <c r="E412" s="247" t="s">
        <v>1</v>
      </c>
      <c r="F412" s="248" t="s">
        <v>549</v>
      </c>
      <c r="G412" s="245"/>
      <c r="H412" s="249">
        <v>-1.3999999999999999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288</v>
      </c>
      <c r="AU412" s="255" t="s">
        <v>86</v>
      </c>
      <c r="AV412" s="13" t="s">
        <v>86</v>
      </c>
      <c r="AW412" s="13" t="s">
        <v>33</v>
      </c>
      <c r="AX412" s="13" t="s">
        <v>77</v>
      </c>
      <c r="AY412" s="255" t="s">
        <v>281</v>
      </c>
    </row>
    <row r="413" s="13" customFormat="1">
      <c r="A413" s="13"/>
      <c r="B413" s="244"/>
      <c r="C413" s="245"/>
      <c r="D413" s="246" t="s">
        <v>288</v>
      </c>
      <c r="E413" s="247" t="s">
        <v>1</v>
      </c>
      <c r="F413" s="248" t="s">
        <v>557</v>
      </c>
      <c r="G413" s="245"/>
      <c r="H413" s="249">
        <v>-2.3100000000000001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288</v>
      </c>
      <c r="AU413" s="255" t="s">
        <v>86</v>
      </c>
      <c r="AV413" s="13" t="s">
        <v>86</v>
      </c>
      <c r="AW413" s="13" t="s">
        <v>33</v>
      </c>
      <c r="AX413" s="13" t="s">
        <v>77</v>
      </c>
      <c r="AY413" s="255" t="s">
        <v>281</v>
      </c>
    </row>
    <row r="414" s="13" customFormat="1">
      <c r="A414" s="13"/>
      <c r="B414" s="244"/>
      <c r="C414" s="245"/>
      <c r="D414" s="246" t="s">
        <v>288</v>
      </c>
      <c r="E414" s="247" t="s">
        <v>1</v>
      </c>
      <c r="F414" s="248" t="s">
        <v>558</v>
      </c>
      <c r="G414" s="245"/>
      <c r="H414" s="249">
        <v>-2.73</v>
      </c>
      <c r="I414" s="250"/>
      <c r="J414" s="245"/>
      <c r="K414" s="245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288</v>
      </c>
      <c r="AU414" s="255" t="s">
        <v>86</v>
      </c>
      <c r="AV414" s="13" t="s">
        <v>86</v>
      </c>
      <c r="AW414" s="13" t="s">
        <v>33</v>
      </c>
      <c r="AX414" s="13" t="s">
        <v>77</v>
      </c>
      <c r="AY414" s="255" t="s">
        <v>281</v>
      </c>
    </row>
    <row r="415" s="13" customFormat="1">
      <c r="A415" s="13"/>
      <c r="B415" s="244"/>
      <c r="C415" s="245"/>
      <c r="D415" s="246" t="s">
        <v>288</v>
      </c>
      <c r="E415" s="247" t="s">
        <v>1</v>
      </c>
      <c r="F415" s="248" t="s">
        <v>559</v>
      </c>
      <c r="G415" s="245"/>
      <c r="H415" s="249">
        <v>-1.47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288</v>
      </c>
      <c r="AU415" s="255" t="s">
        <v>86</v>
      </c>
      <c r="AV415" s="13" t="s">
        <v>86</v>
      </c>
      <c r="AW415" s="13" t="s">
        <v>33</v>
      </c>
      <c r="AX415" s="13" t="s">
        <v>77</v>
      </c>
      <c r="AY415" s="255" t="s">
        <v>281</v>
      </c>
    </row>
    <row r="416" s="13" customFormat="1">
      <c r="A416" s="13"/>
      <c r="B416" s="244"/>
      <c r="C416" s="245"/>
      <c r="D416" s="246" t="s">
        <v>288</v>
      </c>
      <c r="E416" s="247" t="s">
        <v>1</v>
      </c>
      <c r="F416" s="248" t="s">
        <v>560</v>
      </c>
      <c r="G416" s="245"/>
      <c r="H416" s="249">
        <v>-1.6799999999999999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288</v>
      </c>
      <c r="AU416" s="255" t="s">
        <v>86</v>
      </c>
      <c r="AV416" s="13" t="s">
        <v>86</v>
      </c>
      <c r="AW416" s="13" t="s">
        <v>33</v>
      </c>
      <c r="AX416" s="13" t="s">
        <v>77</v>
      </c>
      <c r="AY416" s="255" t="s">
        <v>281</v>
      </c>
    </row>
    <row r="417" s="13" customFormat="1">
      <c r="A417" s="13"/>
      <c r="B417" s="244"/>
      <c r="C417" s="245"/>
      <c r="D417" s="246" t="s">
        <v>288</v>
      </c>
      <c r="E417" s="247" t="s">
        <v>1</v>
      </c>
      <c r="F417" s="248" t="s">
        <v>551</v>
      </c>
      <c r="G417" s="245"/>
      <c r="H417" s="249">
        <v>-1.7729999999999999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288</v>
      </c>
      <c r="AU417" s="255" t="s">
        <v>86</v>
      </c>
      <c r="AV417" s="13" t="s">
        <v>86</v>
      </c>
      <c r="AW417" s="13" t="s">
        <v>33</v>
      </c>
      <c r="AX417" s="13" t="s">
        <v>77</v>
      </c>
      <c r="AY417" s="255" t="s">
        <v>281</v>
      </c>
    </row>
    <row r="418" s="13" customFormat="1">
      <c r="A418" s="13"/>
      <c r="B418" s="244"/>
      <c r="C418" s="245"/>
      <c r="D418" s="246" t="s">
        <v>288</v>
      </c>
      <c r="E418" s="247" t="s">
        <v>1</v>
      </c>
      <c r="F418" s="248" t="s">
        <v>551</v>
      </c>
      <c r="G418" s="245"/>
      <c r="H418" s="249">
        <v>-1.7729999999999999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288</v>
      </c>
      <c r="AU418" s="255" t="s">
        <v>86</v>
      </c>
      <c r="AV418" s="13" t="s">
        <v>86</v>
      </c>
      <c r="AW418" s="13" t="s">
        <v>33</v>
      </c>
      <c r="AX418" s="13" t="s">
        <v>77</v>
      </c>
      <c r="AY418" s="255" t="s">
        <v>281</v>
      </c>
    </row>
    <row r="419" s="13" customFormat="1">
      <c r="A419" s="13"/>
      <c r="B419" s="244"/>
      <c r="C419" s="245"/>
      <c r="D419" s="246" t="s">
        <v>288</v>
      </c>
      <c r="E419" s="247" t="s">
        <v>1</v>
      </c>
      <c r="F419" s="248" t="s">
        <v>555</v>
      </c>
      <c r="G419" s="245"/>
      <c r="H419" s="249">
        <v>-2.1669999999999998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288</v>
      </c>
      <c r="AU419" s="255" t="s">
        <v>86</v>
      </c>
      <c r="AV419" s="13" t="s">
        <v>86</v>
      </c>
      <c r="AW419" s="13" t="s">
        <v>33</v>
      </c>
      <c r="AX419" s="13" t="s">
        <v>77</v>
      </c>
      <c r="AY419" s="255" t="s">
        <v>281</v>
      </c>
    </row>
    <row r="420" s="13" customFormat="1">
      <c r="A420" s="13"/>
      <c r="B420" s="244"/>
      <c r="C420" s="245"/>
      <c r="D420" s="246" t="s">
        <v>288</v>
      </c>
      <c r="E420" s="247" t="s">
        <v>1</v>
      </c>
      <c r="F420" s="248" t="s">
        <v>551</v>
      </c>
      <c r="G420" s="245"/>
      <c r="H420" s="249">
        <v>-1.7729999999999999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288</v>
      </c>
      <c r="AU420" s="255" t="s">
        <v>86</v>
      </c>
      <c r="AV420" s="13" t="s">
        <v>86</v>
      </c>
      <c r="AW420" s="13" t="s">
        <v>33</v>
      </c>
      <c r="AX420" s="13" t="s">
        <v>77</v>
      </c>
      <c r="AY420" s="255" t="s">
        <v>281</v>
      </c>
    </row>
    <row r="421" s="13" customFormat="1">
      <c r="A421" s="13"/>
      <c r="B421" s="244"/>
      <c r="C421" s="245"/>
      <c r="D421" s="246" t="s">
        <v>288</v>
      </c>
      <c r="E421" s="247" t="s">
        <v>1</v>
      </c>
      <c r="F421" s="248" t="s">
        <v>557</v>
      </c>
      <c r="G421" s="245"/>
      <c r="H421" s="249">
        <v>-2.3100000000000001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288</v>
      </c>
      <c r="AU421" s="255" t="s">
        <v>86</v>
      </c>
      <c r="AV421" s="13" t="s">
        <v>86</v>
      </c>
      <c r="AW421" s="13" t="s">
        <v>33</v>
      </c>
      <c r="AX421" s="13" t="s">
        <v>77</v>
      </c>
      <c r="AY421" s="255" t="s">
        <v>281</v>
      </c>
    </row>
    <row r="422" s="13" customFormat="1">
      <c r="A422" s="13"/>
      <c r="B422" s="244"/>
      <c r="C422" s="245"/>
      <c r="D422" s="246" t="s">
        <v>288</v>
      </c>
      <c r="E422" s="247" t="s">
        <v>1</v>
      </c>
      <c r="F422" s="248" t="s">
        <v>561</v>
      </c>
      <c r="G422" s="245"/>
      <c r="H422" s="249">
        <v>-3.7799999999999998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288</v>
      </c>
      <c r="AU422" s="255" t="s">
        <v>86</v>
      </c>
      <c r="AV422" s="13" t="s">
        <v>86</v>
      </c>
      <c r="AW422" s="13" t="s">
        <v>33</v>
      </c>
      <c r="AX422" s="13" t="s">
        <v>77</v>
      </c>
      <c r="AY422" s="255" t="s">
        <v>281</v>
      </c>
    </row>
    <row r="423" s="13" customFormat="1">
      <c r="A423" s="13"/>
      <c r="B423" s="244"/>
      <c r="C423" s="245"/>
      <c r="D423" s="246" t="s">
        <v>288</v>
      </c>
      <c r="E423" s="247" t="s">
        <v>1</v>
      </c>
      <c r="F423" s="248" t="s">
        <v>562</v>
      </c>
      <c r="G423" s="245"/>
      <c r="H423" s="249">
        <v>-1.25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288</v>
      </c>
      <c r="AU423" s="255" t="s">
        <v>86</v>
      </c>
      <c r="AV423" s="13" t="s">
        <v>86</v>
      </c>
      <c r="AW423" s="13" t="s">
        <v>33</v>
      </c>
      <c r="AX423" s="13" t="s">
        <v>77</v>
      </c>
      <c r="AY423" s="255" t="s">
        <v>281</v>
      </c>
    </row>
    <row r="424" s="13" customFormat="1">
      <c r="A424" s="13"/>
      <c r="B424" s="244"/>
      <c r="C424" s="245"/>
      <c r="D424" s="246" t="s">
        <v>288</v>
      </c>
      <c r="E424" s="247" t="s">
        <v>1</v>
      </c>
      <c r="F424" s="248" t="s">
        <v>561</v>
      </c>
      <c r="G424" s="245"/>
      <c r="H424" s="249">
        <v>-3.7799999999999998</v>
      </c>
      <c r="I424" s="250"/>
      <c r="J424" s="245"/>
      <c r="K424" s="245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288</v>
      </c>
      <c r="AU424" s="255" t="s">
        <v>86</v>
      </c>
      <c r="AV424" s="13" t="s">
        <v>86</v>
      </c>
      <c r="AW424" s="13" t="s">
        <v>33</v>
      </c>
      <c r="AX424" s="13" t="s">
        <v>77</v>
      </c>
      <c r="AY424" s="255" t="s">
        <v>281</v>
      </c>
    </row>
    <row r="425" s="13" customFormat="1">
      <c r="A425" s="13"/>
      <c r="B425" s="244"/>
      <c r="C425" s="245"/>
      <c r="D425" s="246" t="s">
        <v>288</v>
      </c>
      <c r="E425" s="247" t="s">
        <v>1</v>
      </c>
      <c r="F425" s="248" t="s">
        <v>562</v>
      </c>
      <c r="G425" s="245"/>
      <c r="H425" s="249">
        <v>-1.25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288</v>
      </c>
      <c r="AU425" s="255" t="s">
        <v>86</v>
      </c>
      <c r="AV425" s="13" t="s">
        <v>86</v>
      </c>
      <c r="AW425" s="13" t="s">
        <v>33</v>
      </c>
      <c r="AX425" s="13" t="s">
        <v>77</v>
      </c>
      <c r="AY425" s="255" t="s">
        <v>281</v>
      </c>
    </row>
    <row r="426" s="13" customFormat="1">
      <c r="A426" s="13"/>
      <c r="B426" s="244"/>
      <c r="C426" s="245"/>
      <c r="D426" s="246" t="s">
        <v>288</v>
      </c>
      <c r="E426" s="247" t="s">
        <v>1</v>
      </c>
      <c r="F426" s="248" t="s">
        <v>561</v>
      </c>
      <c r="G426" s="245"/>
      <c r="H426" s="249">
        <v>-3.7799999999999998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288</v>
      </c>
      <c r="AU426" s="255" t="s">
        <v>86</v>
      </c>
      <c r="AV426" s="13" t="s">
        <v>86</v>
      </c>
      <c r="AW426" s="13" t="s">
        <v>33</v>
      </c>
      <c r="AX426" s="13" t="s">
        <v>77</v>
      </c>
      <c r="AY426" s="255" t="s">
        <v>281</v>
      </c>
    </row>
    <row r="427" s="13" customFormat="1">
      <c r="A427" s="13"/>
      <c r="B427" s="244"/>
      <c r="C427" s="245"/>
      <c r="D427" s="246" t="s">
        <v>288</v>
      </c>
      <c r="E427" s="247" t="s">
        <v>1</v>
      </c>
      <c r="F427" s="248" t="s">
        <v>563</v>
      </c>
      <c r="G427" s="245"/>
      <c r="H427" s="249">
        <v>-1.7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288</v>
      </c>
      <c r="AU427" s="255" t="s">
        <v>86</v>
      </c>
      <c r="AV427" s="13" t="s">
        <v>86</v>
      </c>
      <c r="AW427" s="13" t="s">
        <v>33</v>
      </c>
      <c r="AX427" s="13" t="s">
        <v>77</v>
      </c>
      <c r="AY427" s="255" t="s">
        <v>281</v>
      </c>
    </row>
    <row r="428" s="13" customFormat="1">
      <c r="A428" s="13"/>
      <c r="B428" s="244"/>
      <c r="C428" s="245"/>
      <c r="D428" s="246" t="s">
        <v>288</v>
      </c>
      <c r="E428" s="247" t="s">
        <v>1</v>
      </c>
      <c r="F428" s="248" t="s">
        <v>563</v>
      </c>
      <c r="G428" s="245"/>
      <c r="H428" s="249">
        <v>-1.7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288</v>
      </c>
      <c r="AU428" s="255" t="s">
        <v>86</v>
      </c>
      <c r="AV428" s="13" t="s">
        <v>86</v>
      </c>
      <c r="AW428" s="13" t="s">
        <v>33</v>
      </c>
      <c r="AX428" s="13" t="s">
        <v>77</v>
      </c>
      <c r="AY428" s="255" t="s">
        <v>281</v>
      </c>
    </row>
    <row r="429" s="13" customFormat="1">
      <c r="A429" s="13"/>
      <c r="B429" s="244"/>
      <c r="C429" s="245"/>
      <c r="D429" s="246" t="s">
        <v>288</v>
      </c>
      <c r="E429" s="247" t="s">
        <v>1</v>
      </c>
      <c r="F429" s="248" t="s">
        <v>549</v>
      </c>
      <c r="G429" s="245"/>
      <c r="H429" s="249">
        <v>-1.3999999999999999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288</v>
      </c>
      <c r="AU429" s="255" t="s">
        <v>86</v>
      </c>
      <c r="AV429" s="13" t="s">
        <v>86</v>
      </c>
      <c r="AW429" s="13" t="s">
        <v>33</v>
      </c>
      <c r="AX429" s="13" t="s">
        <v>77</v>
      </c>
      <c r="AY429" s="255" t="s">
        <v>281</v>
      </c>
    </row>
    <row r="430" s="13" customFormat="1">
      <c r="A430" s="13"/>
      <c r="B430" s="244"/>
      <c r="C430" s="245"/>
      <c r="D430" s="246" t="s">
        <v>288</v>
      </c>
      <c r="E430" s="247" t="s">
        <v>1</v>
      </c>
      <c r="F430" s="248" t="s">
        <v>563</v>
      </c>
      <c r="G430" s="245"/>
      <c r="H430" s="249">
        <v>-1.7</v>
      </c>
      <c r="I430" s="250"/>
      <c r="J430" s="245"/>
      <c r="K430" s="245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288</v>
      </c>
      <c r="AU430" s="255" t="s">
        <v>86</v>
      </c>
      <c r="AV430" s="13" t="s">
        <v>86</v>
      </c>
      <c r="AW430" s="13" t="s">
        <v>33</v>
      </c>
      <c r="AX430" s="13" t="s">
        <v>77</v>
      </c>
      <c r="AY430" s="255" t="s">
        <v>281</v>
      </c>
    </row>
    <row r="431" s="13" customFormat="1">
      <c r="A431" s="13"/>
      <c r="B431" s="244"/>
      <c r="C431" s="245"/>
      <c r="D431" s="246" t="s">
        <v>288</v>
      </c>
      <c r="E431" s="247" t="s">
        <v>1</v>
      </c>
      <c r="F431" s="248" t="s">
        <v>564</v>
      </c>
      <c r="G431" s="245"/>
      <c r="H431" s="249">
        <v>-1.3999999999999999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288</v>
      </c>
      <c r="AU431" s="255" t="s">
        <v>86</v>
      </c>
      <c r="AV431" s="13" t="s">
        <v>86</v>
      </c>
      <c r="AW431" s="13" t="s">
        <v>33</v>
      </c>
      <c r="AX431" s="13" t="s">
        <v>77</v>
      </c>
      <c r="AY431" s="255" t="s">
        <v>281</v>
      </c>
    </row>
    <row r="432" s="13" customFormat="1">
      <c r="A432" s="13"/>
      <c r="B432" s="244"/>
      <c r="C432" s="245"/>
      <c r="D432" s="246" t="s">
        <v>288</v>
      </c>
      <c r="E432" s="247" t="s">
        <v>1</v>
      </c>
      <c r="F432" s="248" t="s">
        <v>565</v>
      </c>
      <c r="G432" s="245"/>
      <c r="H432" s="249">
        <v>-1.379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288</v>
      </c>
      <c r="AU432" s="255" t="s">
        <v>86</v>
      </c>
      <c r="AV432" s="13" t="s">
        <v>86</v>
      </c>
      <c r="AW432" s="13" t="s">
        <v>33</v>
      </c>
      <c r="AX432" s="13" t="s">
        <v>77</v>
      </c>
      <c r="AY432" s="255" t="s">
        <v>281</v>
      </c>
    </row>
    <row r="433" s="13" customFormat="1">
      <c r="A433" s="13"/>
      <c r="B433" s="244"/>
      <c r="C433" s="245"/>
      <c r="D433" s="246" t="s">
        <v>288</v>
      </c>
      <c r="E433" s="247" t="s">
        <v>1</v>
      </c>
      <c r="F433" s="248" t="s">
        <v>565</v>
      </c>
      <c r="G433" s="245"/>
      <c r="H433" s="249">
        <v>-1.379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288</v>
      </c>
      <c r="AU433" s="255" t="s">
        <v>86</v>
      </c>
      <c r="AV433" s="13" t="s">
        <v>86</v>
      </c>
      <c r="AW433" s="13" t="s">
        <v>33</v>
      </c>
      <c r="AX433" s="13" t="s">
        <v>77</v>
      </c>
      <c r="AY433" s="255" t="s">
        <v>281</v>
      </c>
    </row>
    <row r="434" s="13" customFormat="1">
      <c r="A434" s="13"/>
      <c r="B434" s="244"/>
      <c r="C434" s="245"/>
      <c r="D434" s="246" t="s">
        <v>288</v>
      </c>
      <c r="E434" s="247" t="s">
        <v>1</v>
      </c>
      <c r="F434" s="248" t="s">
        <v>557</v>
      </c>
      <c r="G434" s="245"/>
      <c r="H434" s="249">
        <v>-2.3100000000000001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288</v>
      </c>
      <c r="AU434" s="255" t="s">
        <v>86</v>
      </c>
      <c r="AV434" s="13" t="s">
        <v>86</v>
      </c>
      <c r="AW434" s="13" t="s">
        <v>33</v>
      </c>
      <c r="AX434" s="13" t="s">
        <v>77</v>
      </c>
      <c r="AY434" s="255" t="s">
        <v>281</v>
      </c>
    </row>
    <row r="435" s="13" customFormat="1">
      <c r="A435" s="13"/>
      <c r="B435" s="244"/>
      <c r="C435" s="245"/>
      <c r="D435" s="246" t="s">
        <v>288</v>
      </c>
      <c r="E435" s="247" t="s">
        <v>1</v>
      </c>
      <c r="F435" s="248" t="s">
        <v>549</v>
      </c>
      <c r="G435" s="245"/>
      <c r="H435" s="249">
        <v>-1.3999999999999999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288</v>
      </c>
      <c r="AU435" s="255" t="s">
        <v>86</v>
      </c>
      <c r="AV435" s="13" t="s">
        <v>86</v>
      </c>
      <c r="AW435" s="13" t="s">
        <v>33</v>
      </c>
      <c r="AX435" s="13" t="s">
        <v>77</v>
      </c>
      <c r="AY435" s="255" t="s">
        <v>281</v>
      </c>
    </row>
    <row r="436" s="13" customFormat="1">
      <c r="A436" s="13"/>
      <c r="B436" s="244"/>
      <c r="C436" s="245"/>
      <c r="D436" s="246" t="s">
        <v>288</v>
      </c>
      <c r="E436" s="247" t="s">
        <v>1</v>
      </c>
      <c r="F436" s="248" t="s">
        <v>549</v>
      </c>
      <c r="G436" s="245"/>
      <c r="H436" s="249">
        <v>-1.3999999999999999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288</v>
      </c>
      <c r="AU436" s="255" t="s">
        <v>86</v>
      </c>
      <c r="AV436" s="13" t="s">
        <v>86</v>
      </c>
      <c r="AW436" s="13" t="s">
        <v>33</v>
      </c>
      <c r="AX436" s="13" t="s">
        <v>77</v>
      </c>
      <c r="AY436" s="255" t="s">
        <v>281</v>
      </c>
    </row>
    <row r="437" s="13" customFormat="1">
      <c r="A437" s="13"/>
      <c r="B437" s="244"/>
      <c r="C437" s="245"/>
      <c r="D437" s="246" t="s">
        <v>288</v>
      </c>
      <c r="E437" s="247" t="s">
        <v>1</v>
      </c>
      <c r="F437" s="248" t="s">
        <v>551</v>
      </c>
      <c r="G437" s="245"/>
      <c r="H437" s="249">
        <v>-1.7729999999999999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288</v>
      </c>
      <c r="AU437" s="255" t="s">
        <v>86</v>
      </c>
      <c r="AV437" s="13" t="s">
        <v>86</v>
      </c>
      <c r="AW437" s="13" t="s">
        <v>33</v>
      </c>
      <c r="AX437" s="13" t="s">
        <v>77</v>
      </c>
      <c r="AY437" s="255" t="s">
        <v>281</v>
      </c>
    </row>
    <row r="438" s="13" customFormat="1">
      <c r="A438" s="13"/>
      <c r="B438" s="244"/>
      <c r="C438" s="245"/>
      <c r="D438" s="246" t="s">
        <v>288</v>
      </c>
      <c r="E438" s="247" t="s">
        <v>1</v>
      </c>
      <c r="F438" s="248" t="s">
        <v>551</v>
      </c>
      <c r="G438" s="245"/>
      <c r="H438" s="249">
        <v>-1.7729999999999999</v>
      </c>
      <c r="I438" s="250"/>
      <c r="J438" s="245"/>
      <c r="K438" s="245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288</v>
      </c>
      <c r="AU438" s="255" t="s">
        <v>86</v>
      </c>
      <c r="AV438" s="13" t="s">
        <v>86</v>
      </c>
      <c r="AW438" s="13" t="s">
        <v>33</v>
      </c>
      <c r="AX438" s="13" t="s">
        <v>77</v>
      </c>
      <c r="AY438" s="255" t="s">
        <v>281</v>
      </c>
    </row>
    <row r="439" s="13" customFormat="1">
      <c r="A439" s="13"/>
      <c r="B439" s="244"/>
      <c r="C439" s="245"/>
      <c r="D439" s="246" t="s">
        <v>288</v>
      </c>
      <c r="E439" s="247" t="s">
        <v>1</v>
      </c>
      <c r="F439" s="248" t="s">
        <v>551</v>
      </c>
      <c r="G439" s="245"/>
      <c r="H439" s="249">
        <v>-1.7729999999999999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288</v>
      </c>
      <c r="AU439" s="255" t="s">
        <v>86</v>
      </c>
      <c r="AV439" s="13" t="s">
        <v>86</v>
      </c>
      <c r="AW439" s="13" t="s">
        <v>33</v>
      </c>
      <c r="AX439" s="13" t="s">
        <v>77</v>
      </c>
      <c r="AY439" s="255" t="s">
        <v>281</v>
      </c>
    </row>
    <row r="440" s="13" customFormat="1">
      <c r="A440" s="13"/>
      <c r="B440" s="244"/>
      <c r="C440" s="245"/>
      <c r="D440" s="246" t="s">
        <v>288</v>
      </c>
      <c r="E440" s="247" t="s">
        <v>1</v>
      </c>
      <c r="F440" s="248" t="s">
        <v>551</v>
      </c>
      <c r="G440" s="245"/>
      <c r="H440" s="249">
        <v>-1.7729999999999999</v>
      </c>
      <c r="I440" s="250"/>
      <c r="J440" s="245"/>
      <c r="K440" s="245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288</v>
      </c>
      <c r="AU440" s="255" t="s">
        <v>86</v>
      </c>
      <c r="AV440" s="13" t="s">
        <v>86</v>
      </c>
      <c r="AW440" s="13" t="s">
        <v>33</v>
      </c>
      <c r="AX440" s="13" t="s">
        <v>77</v>
      </c>
      <c r="AY440" s="255" t="s">
        <v>281</v>
      </c>
    </row>
    <row r="441" s="13" customFormat="1">
      <c r="A441" s="13"/>
      <c r="B441" s="244"/>
      <c r="C441" s="245"/>
      <c r="D441" s="246" t="s">
        <v>288</v>
      </c>
      <c r="E441" s="247" t="s">
        <v>1</v>
      </c>
      <c r="F441" s="248" t="s">
        <v>566</v>
      </c>
      <c r="G441" s="245"/>
      <c r="H441" s="249">
        <v>-1.3600000000000001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288</v>
      </c>
      <c r="AU441" s="255" t="s">
        <v>86</v>
      </c>
      <c r="AV441" s="13" t="s">
        <v>86</v>
      </c>
      <c r="AW441" s="13" t="s">
        <v>33</v>
      </c>
      <c r="AX441" s="13" t="s">
        <v>77</v>
      </c>
      <c r="AY441" s="255" t="s">
        <v>281</v>
      </c>
    </row>
    <row r="442" s="13" customFormat="1">
      <c r="A442" s="13"/>
      <c r="B442" s="244"/>
      <c r="C442" s="245"/>
      <c r="D442" s="246" t="s">
        <v>288</v>
      </c>
      <c r="E442" s="247" t="s">
        <v>1</v>
      </c>
      <c r="F442" s="248" t="s">
        <v>558</v>
      </c>
      <c r="G442" s="245"/>
      <c r="H442" s="249">
        <v>-2.73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288</v>
      </c>
      <c r="AU442" s="255" t="s">
        <v>86</v>
      </c>
      <c r="AV442" s="13" t="s">
        <v>86</v>
      </c>
      <c r="AW442" s="13" t="s">
        <v>33</v>
      </c>
      <c r="AX442" s="13" t="s">
        <v>77</v>
      </c>
      <c r="AY442" s="255" t="s">
        <v>281</v>
      </c>
    </row>
    <row r="443" s="13" customFormat="1">
      <c r="A443" s="13"/>
      <c r="B443" s="244"/>
      <c r="C443" s="245"/>
      <c r="D443" s="246" t="s">
        <v>288</v>
      </c>
      <c r="E443" s="247" t="s">
        <v>1</v>
      </c>
      <c r="F443" s="248" t="s">
        <v>567</v>
      </c>
      <c r="G443" s="245"/>
      <c r="H443" s="249">
        <v>-3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288</v>
      </c>
      <c r="AU443" s="255" t="s">
        <v>86</v>
      </c>
      <c r="AV443" s="13" t="s">
        <v>86</v>
      </c>
      <c r="AW443" s="13" t="s">
        <v>33</v>
      </c>
      <c r="AX443" s="13" t="s">
        <v>77</v>
      </c>
      <c r="AY443" s="255" t="s">
        <v>281</v>
      </c>
    </row>
    <row r="444" s="13" customFormat="1">
      <c r="A444" s="13"/>
      <c r="B444" s="244"/>
      <c r="C444" s="245"/>
      <c r="D444" s="246" t="s">
        <v>288</v>
      </c>
      <c r="E444" s="247" t="s">
        <v>1</v>
      </c>
      <c r="F444" s="248" t="s">
        <v>557</v>
      </c>
      <c r="G444" s="245"/>
      <c r="H444" s="249">
        <v>-2.3100000000000001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288</v>
      </c>
      <c r="AU444" s="255" t="s">
        <v>86</v>
      </c>
      <c r="AV444" s="13" t="s">
        <v>86</v>
      </c>
      <c r="AW444" s="13" t="s">
        <v>33</v>
      </c>
      <c r="AX444" s="13" t="s">
        <v>77</v>
      </c>
      <c r="AY444" s="255" t="s">
        <v>281</v>
      </c>
    </row>
    <row r="445" s="13" customFormat="1">
      <c r="A445" s="13"/>
      <c r="B445" s="244"/>
      <c r="C445" s="245"/>
      <c r="D445" s="246" t="s">
        <v>288</v>
      </c>
      <c r="E445" s="247" t="s">
        <v>1</v>
      </c>
      <c r="F445" s="248" t="s">
        <v>568</v>
      </c>
      <c r="G445" s="245"/>
      <c r="H445" s="249">
        <v>-1.3300000000000001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288</v>
      </c>
      <c r="AU445" s="255" t="s">
        <v>86</v>
      </c>
      <c r="AV445" s="13" t="s">
        <v>86</v>
      </c>
      <c r="AW445" s="13" t="s">
        <v>33</v>
      </c>
      <c r="AX445" s="13" t="s">
        <v>77</v>
      </c>
      <c r="AY445" s="255" t="s">
        <v>281</v>
      </c>
    </row>
    <row r="446" s="13" customFormat="1">
      <c r="A446" s="13"/>
      <c r="B446" s="244"/>
      <c r="C446" s="245"/>
      <c r="D446" s="246" t="s">
        <v>288</v>
      </c>
      <c r="E446" s="247" t="s">
        <v>1</v>
      </c>
      <c r="F446" s="248" t="s">
        <v>549</v>
      </c>
      <c r="G446" s="245"/>
      <c r="H446" s="249">
        <v>-1.3999999999999999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288</v>
      </c>
      <c r="AU446" s="255" t="s">
        <v>86</v>
      </c>
      <c r="AV446" s="13" t="s">
        <v>86</v>
      </c>
      <c r="AW446" s="13" t="s">
        <v>33</v>
      </c>
      <c r="AX446" s="13" t="s">
        <v>77</v>
      </c>
      <c r="AY446" s="255" t="s">
        <v>281</v>
      </c>
    </row>
    <row r="447" s="13" customFormat="1">
      <c r="A447" s="13"/>
      <c r="B447" s="244"/>
      <c r="C447" s="245"/>
      <c r="D447" s="246" t="s">
        <v>288</v>
      </c>
      <c r="E447" s="247" t="s">
        <v>1</v>
      </c>
      <c r="F447" s="248" t="s">
        <v>557</v>
      </c>
      <c r="G447" s="245"/>
      <c r="H447" s="249">
        <v>-2.3100000000000001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288</v>
      </c>
      <c r="AU447" s="255" t="s">
        <v>86</v>
      </c>
      <c r="AV447" s="13" t="s">
        <v>86</v>
      </c>
      <c r="AW447" s="13" t="s">
        <v>33</v>
      </c>
      <c r="AX447" s="13" t="s">
        <v>77</v>
      </c>
      <c r="AY447" s="255" t="s">
        <v>281</v>
      </c>
    </row>
    <row r="448" s="13" customFormat="1">
      <c r="A448" s="13"/>
      <c r="B448" s="244"/>
      <c r="C448" s="245"/>
      <c r="D448" s="246" t="s">
        <v>288</v>
      </c>
      <c r="E448" s="247" t="s">
        <v>1</v>
      </c>
      <c r="F448" s="248" t="s">
        <v>557</v>
      </c>
      <c r="G448" s="245"/>
      <c r="H448" s="249">
        <v>-2.3100000000000001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288</v>
      </c>
      <c r="AU448" s="255" t="s">
        <v>86</v>
      </c>
      <c r="AV448" s="13" t="s">
        <v>86</v>
      </c>
      <c r="AW448" s="13" t="s">
        <v>33</v>
      </c>
      <c r="AX448" s="13" t="s">
        <v>77</v>
      </c>
      <c r="AY448" s="255" t="s">
        <v>281</v>
      </c>
    </row>
    <row r="449" s="13" customFormat="1">
      <c r="A449" s="13"/>
      <c r="B449" s="244"/>
      <c r="C449" s="245"/>
      <c r="D449" s="246" t="s">
        <v>288</v>
      </c>
      <c r="E449" s="247" t="s">
        <v>1</v>
      </c>
      <c r="F449" s="248" t="s">
        <v>565</v>
      </c>
      <c r="G449" s="245"/>
      <c r="H449" s="249">
        <v>-1.379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288</v>
      </c>
      <c r="AU449" s="255" t="s">
        <v>86</v>
      </c>
      <c r="AV449" s="13" t="s">
        <v>86</v>
      </c>
      <c r="AW449" s="13" t="s">
        <v>33</v>
      </c>
      <c r="AX449" s="13" t="s">
        <v>77</v>
      </c>
      <c r="AY449" s="255" t="s">
        <v>281</v>
      </c>
    </row>
    <row r="450" s="13" customFormat="1">
      <c r="A450" s="13"/>
      <c r="B450" s="244"/>
      <c r="C450" s="245"/>
      <c r="D450" s="246" t="s">
        <v>288</v>
      </c>
      <c r="E450" s="247" t="s">
        <v>1</v>
      </c>
      <c r="F450" s="248" t="s">
        <v>569</v>
      </c>
      <c r="G450" s="245"/>
      <c r="H450" s="249">
        <v>-1.1819999999999999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288</v>
      </c>
      <c r="AU450" s="255" t="s">
        <v>86</v>
      </c>
      <c r="AV450" s="13" t="s">
        <v>86</v>
      </c>
      <c r="AW450" s="13" t="s">
        <v>33</v>
      </c>
      <c r="AX450" s="13" t="s">
        <v>77</v>
      </c>
      <c r="AY450" s="255" t="s">
        <v>281</v>
      </c>
    </row>
    <row r="451" s="13" customFormat="1">
      <c r="A451" s="13"/>
      <c r="B451" s="244"/>
      <c r="C451" s="245"/>
      <c r="D451" s="246" t="s">
        <v>288</v>
      </c>
      <c r="E451" s="247" t="s">
        <v>1</v>
      </c>
      <c r="F451" s="248" t="s">
        <v>569</v>
      </c>
      <c r="G451" s="245"/>
      <c r="H451" s="249">
        <v>-1.1819999999999999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288</v>
      </c>
      <c r="AU451" s="255" t="s">
        <v>86</v>
      </c>
      <c r="AV451" s="13" t="s">
        <v>86</v>
      </c>
      <c r="AW451" s="13" t="s">
        <v>33</v>
      </c>
      <c r="AX451" s="13" t="s">
        <v>77</v>
      </c>
      <c r="AY451" s="255" t="s">
        <v>281</v>
      </c>
    </row>
    <row r="452" s="13" customFormat="1">
      <c r="A452" s="13"/>
      <c r="B452" s="244"/>
      <c r="C452" s="245"/>
      <c r="D452" s="246" t="s">
        <v>288</v>
      </c>
      <c r="E452" s="247" t="s">
        <v>1</v>
      </c>
      <c r="F452" s="248" t="s">
        <v>559</v>
      </c>
      <c r="G452" s="245"/>
      <c r="H452" s="249">
        <v>-1.47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288</v>
      </c>
      <c r="AU452" s="255" t="s">
        <v>86</v>
      </c>
      <c r="AV452" s="13" t="s">
        <v>86</v>
      </c>
      <c r="AW452" s="13" t="s">
        <v>33</v>
      </c>
      <c r="AX452" s="13" t="s">
        <v>77</v>
      </c>
      <c r="AY452" s="255" t="s">
        <v>281</v>
      </c>
    </row>
    <row r="453" s="13" customFormat="1">
      <c r="A453" s="13"/>
      <c r="B453" s="244"/>
      <c r="C453" s="245"/>
      <c r="D453" s="246" t="s">
        <v>288</v>
      </c>
      <c r="E453" s="247" t="s">
        <v>1</v>
      </c>
      <c r="F453" s="248" t="s">
        <v>560</v>
      </c>
      <c r="G453" s="245"/>
      <c r="H453" s="249">
        <v>-1.6799999999999999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288</v>
      </c>
      <c r="AU453" s="255" t="s">
        <v>86</v>
      </c>
      <c r="AV453" s="13" t="s">
        <v>86</v>
      </c>
      <c r="AW453" s="13" t="s">
        <v>33</v>
      </c>
      <c r="AX453" s="13" t="s">
        <v>77</v>
      </c>
      <c r="AY453" s="255" t="s">
        <v>281</v>
      </c>
    </row>
    <row r="454" s="13" customFormat="1">
      <c r="A454" s="13"/>
      <c r="B454" s="244"/>
      <c r="C454" s="245"/>
      <c r="D454" s="246" t="s">
        <v>288</v>
      </c>
      <c r="E454" s="247" t="s">
        <v>1</v>
      </c>
      <c r="F454" s="248" t="s">
        <v>552</v>
      </c>
      <c r="G454" s="245"/>
      <c r="H454" s="249">
        <v>-1.5760000000000001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288</v>
      </c>
      <c r="AU454" s="255" t="s">
        <v>86</v>
      </c>
      <c r="AV454" s="13" t="s">
        <v>86</v>
      </c>
      <c r="AW454" s="13" t="s">
        <v>33</v>
      </c>
      <c r="AX454" s="13" t="s">
        <v>77</v>
      </c>
      <c r="AY454" s="255" t="s">
        <v>281</v>
      </c>
    </row>
    <row r="455" s="13" customFormat="1">
      <c r="A455" s="13"/>
      <c r="B455" s="244"/>
      <c r="C455" s="245"/>
      <c r="D455" s="246" t="s">
        <v>288</v>
      </c>
      <c r="E455" s="247" t="s">
        <v>1</v>
      </c>
      <c r="F455" s="248" t="s">
        <v>552</v>
      </c>
      <c r="G455" s="245"/>
      <c r="H455" s="249">
        <v>-1.5760000000000001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288</v>
      </c>
      <c r="AU455" s="255" t="s">
        <v>86</v>
      </c>
      <c r="AV455" s="13" t="s">
        <v>86</v>
      </c>
      <c r="AW455" s="13" t="s">
        <v>33</v>
      </c>
      <c r="AX455" s="13" t="s">
        <v>77</v>
      </c>
      <c r="AY455" s="255" t="s">
        <v>281</v>
      </c>
    </row>
    <row r="456" s="13" customFormat="1">
      <c r="A456" s="13"/>
      <c r="B456" s="244"/>
      <c r="C456" s="245"/>
      <c r="D456" s="246" t="s">
        <v>288</v>
      </c>
      <c r="E456" s="247" t="s">
        <v>1</v>
      </c>
      <c r="F456" s="248" t="s">
        <v>557</v>
      </c>
      <c r="G456" s="245"/>
      <c r="H456" s="249">
        <v>-2.3100000000000001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288</v>
      </c>
      <c r="AU456" s="255" t="s">
        <v>86</v>
      </c>
      <c r="AV456" s="13" t="s">
        <v>86</v>
      </c>
      <c r="AW456" s="13" t="s">
        <v>33</v>
      </c>
      <c r="AX456" s="13" t="s">
        <v>77</v>
      </c>
      <c r="AY456" s="255" t="s">
        <v>281</v>
      </c>
    </row>
    <row r="457" s="13" customFormat="1">
      <c r="A457" s="13"/>
      <c r="B457" s="244"/>
      <c r="C457" s="245"/>
      <c r="D457" s="246" t="s">
        <v>288</v>
      </c>
      <c r="E457" s="247" t="s">
        <v>1</v>
      </c>
      <c r="F457" s="248" t="s">
        <v>549</v>
      </c>
      <c r="G457" s="245"/>
      <c r="H457" s="249">
        <v>-1.3999999999999999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288</v>
      </c>
      <c r="AU457" s="255" t="s">
        <v>86</v>
      </c>
      <c r="AV457" s="13" t="s">
        <v>86</v>
      </c>
      <c r="AW457" s="13" t="s">
        <v>33</v>
      </c>
      <c r="AX457" s="13" t="s">
        <v>77</v>
      </c>
      <c r="AY457" s="255" t="s">
        <v>281</v>
      </c>
    </row>
    <row r="458" s="13" customFormat="1">
      <c r="A458" s="13"/>
      <c r="B458" s="244"/>
      <c r="C458" s="245"/>
      <c r="D458" s="246" t="s">
        <v>288</v>
      </c>
      <c r="E458" s="247" t="s">
        <v>1</v>
      </c>
      <c r="F458" s="248" t="s">
        <v>552</v>
      </c>
      <c r="G458" s="245"/>
      <c r="H458" s="249">
        <v>-1.5760000000000001</v>
      </c>
      <c r="I458" s="250"/>
      <c r="J458" s="245"/>
      <c r="K458" s="245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288</v>
      </c>
      <c r="AU458" s="255" t="s">
        <v>86</v>
      </c>
      <c r="AV458" s="13" t="s">
        <v>86</v>
      </c>
      <c r="AW458" s="13" t="s">
        <v>33</v>
      </c>
      <c r="AX458" s="13" t="s">
        <v>77</v>
      </c>
      <c r="AY458" s="255" t="s">
        <v>281</v>
      </c>
    </row>
    <row r="459" s="13" customFormat="1">
      <c r="A459" s="13"/>
      <c r="B459" s="244"/>
      <c r="C459" s="245"/>
      <c r="D459" s="246" t="s">
        <v>288</v>
      </c>
      <c r="E459" s="247" t="s">
        <v>1</v>
      </c>
      <c r="F459" s="248" t="s">
        <v>549</v>
      </c>
      <c r="G459" s="245"/>
      <c r="H459" s="249">
        <v>-1.3999999999999999</v>
      </c>
      <c r="I459" s="250"/>
      <c r="J459" s="245"/>
      <c r="K459" s="245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288</v>
      </c>
      <c r="AU459" s="255" t="s">
        <v>86</v>
      </c>
      <c r="AV459" s="13" t="s">
        <v>86</v>
      </c>
      <c r="AW459" s="13" t="s">
        <v>33</v>
      </c>
      <c r="AX459" s="13" t="s">
        <v>77</v>
      </c>
      <c r="AY459" s="255" t="s">
        <v>281</v>
      </c>
    </row>
    <row r="460" s="13" customFormat="1">
      <c r="A460" s="13"/>
      <c r="B460" s="244"/>
      <c r="C460" s="245"/>
      <c r="D460" s="246" t="s">
        <v>288</v>
      </c>
      <c r="E460" s="247" t="s">
        <v>1</v>
      </c>
      <c r="F460" s="248" t="s">
        <v>570</v>
      </c>
      <c r="G460" s="245"/>
      <c r="H460" s="249">
        <v>-0.65000000000000002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288</v>
      </c>
      <c r="AU460" s="255" t="s">
        <v>86</v>
      </c>
      <c r="AV460" s="13" t="s">
        <v>86</v>
      </c>
      <c r="AW460" s="13" t="s">
        <v>33</v>
      </c>
      <c r="AX460" s="13" t="s">
        <v>77</v>
      </c>
      <c r="AY460" s="255" t="s">
        <v>281</v>
      </c>
    </row>
    <row r="461" s="13" customFormat="1">
      <c r="A461" s="13"/>
      <c r="B461" s="244"/>
      <c r="C461" s="245"/>
      <c r="D461" s="246" t="s">
        <v>288</v>
      </c>
      <c r="E461" s="247" t="s">
        <v>1</v>
      </c>
      <c r="F461" s="248" t="s">
        <v>570</v>
      </c>
      <c r="G461" s="245"/>
      <c r="H461" s="249">
        <v>-0.65000000000000002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288</v>
      </c>
      <c r="AU461" s="255" t="s">
        <v>86</v>
      </c>
      <c r="AV461" s="13" t="s">
        <v>86</v>
      </c>
      <c r="AW461" s="13" t="s">
        <v>33</v>
      </c>
      <c r="AX461" s="13" t="s">
        <v>77</v>
      </c>
      <c r="AY461" s="255" t="s">
        <v>281</v>
      </c>
    </row>
    <row r="462" s="13" customFormat="1">
      <c r="A462" s="13"/>
      <c r="B462" s="244"/>
      <c r="C462" s="245"/>
      <c r="D462" s="246" t="s">
        <v>288</v>
      </c>
      <c r="E462" s="247" t="s">
        <v>1</v>
      </c>
      <c r="F462" s="248" t="s">
        <v>552</v>
      </c>
      <c r="G462" s="245"/>
      <c r="H462" s="249">
        <v>-1.5760000000000001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288</v>
      </c>
      <c r="AU462" s="255" t="s">
        <v>86</v>
      </c>
      <c r="AV462" s="13" t="s">
        <v>86</v>
      </c>
      <c r="AW462" s="13" t="s">
        <v>33</v>
      </c>
      <c r="AX462" s="13" t="s">
        <v>77</v>
      </c>
      <c r="AY462" s="255" t="s">
        <v>281</v>
      </c>
    </row>
    <row r="463" s="13" customFormat="1">
      <c r="A463" s="13"/>
      <c r="B463" s="244"/>
      <c r="C463" s="245"/>
      <c r="D463" s="246" t="s">
        <v>288</v>
      </c>
      <c r="E463" s="247" t="s">
        <v>1</v>
      </c>
      <c r="F463" s="248" t="s">
        <v>570</v>
      </c>
      <c r="G463" s="245"/>
      <c r="H463" s="249">
        <v>-0.65000000000000002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288</v>
      </c>
      <c r="AU463" s="255" t="s">
        <v>86</v>
      </c>
      <c r="AV463" s="13" t="s">
        <v>86</v>
      </c>
      <c r="AW463" s="13" t="s">
        <v>33</v>
      </c>
      <c r="AX463" s="13" t="s">
        <v>77</v>
      </c>
      <c r="AY463" s="255" t="s">
        <v>281</v>
      </c>
    </row>
    <row r="464" s="13" customFormat="1">
      <c r="A464" s="13"/>
      <c r="B464" s="244"/>
      <c r="C464" s="245"/>
      <c r="D464" s="246" t="s">
        <v>288</v>
      </c>
      <c r="E464" s="247" t="s">
        <v>1</v>
      </c>
      <c r="F464" s="248" t="s">
        <v>570</v>
      </c>
      <c r="G464" s="245"/>
      <c r="H464" s="249">
        <v>-0.65000000000000002</v>
      </c>
      <c r="I464" s="250"/>
      <c r="J464" s="245"/>
      <c r="K464" s="245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288</v>
      </c>
      <c r="AU464" s="255" t="s">
        <v>86</v>
      </c>
      <c r="AV464" s="13" t="s">
        <v>86</v>
      </c>
      <c r="AW464" s="13" t="s">
        <v>33</v>
      </c>
      <c r="AX464" s="13" t="s">
        <v>77</v>
      </c>
      <c r="AY464" s="255" t="s">
        <v>281</v>
      </c>
    </row>
    <row r="465" s="13" customFormat="1">
      <c r="A465" s="13"/>
      <c r="B465" s="244"/>
      <c r="C465" s="245"/>
      <c r="D465" s="246" t="s">
        <v>288</v>
      </c>
      <c r="E465" s="247" t="s">
        <v>1</v>
      </c>
      <c r="F465" s="248" t="s">
        <v>552</v>
      </c>
      <c r="G465" s="245"/>
      <c r="H465" s="249">
        <v>-1.5760000000000001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288</v>
      </c>
      <c r="AU465" s="255" t="s">
        <v>86</v>
      </c>
      <c r="AV465" s="13" t="s">
        <v>86</v>
      </c>
      <c r="AW465" s="13" t="s">
        <v>33</v>
      </c>
      <c r="AX465" s="13" t="s">
        <v>77</v>
      </c>
      <c r="AY465" s="255" t="s">
        <v>281</v>
      </c>
    </row>
    <row r="466" s="13" customFormat="1">
      <c r="A466" s="13"/>
      <c r="B466" s="244"/>
      <c r="C466" s="245"/>
      <c r="D466" s="246" t="s">
        <v>288</v>
      </c>
      <c r="E466" s="247" t="s">
        <v>1</v>
      </c>
      <c r="F466" s="248" t="s">
        <v>570</v>
      </c>
      <c r="G466" s="245"/>
      <c r="H466" s="249">
        <v>-0.65000000000000002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288</v>
      </c>
      <c r="AU466" s="255" t="s">
        <v>86</v>
      </c>
      <c r="AV466" s="13" t="s">
        <v>86</v>
      </c>
      <c r="AW466" s="13" t="s">
        <v>33</v>
      </c>
      <c r="AX466" s="13" t="s">
        <v>77</v>
      </c>
      <c r="AY466" s="255" t="s">
        <v>281</v>
      </c>
    </row>
    <row r="467" s="13" customFormat="1">
      <c r="A467" s="13"/>
      <c r="B467" s="244"/>
      <c r="C467" s="245"/>
      <c r="D467" s="246" t="s">
        <v>288</v>
      </c>
      <c r="E467" s="247" t="s">
        <v>1</v>
      </c>
      <c r="F467" s="248" t="s">
        <v>570</v>
      </c>
      <c r="G467" s="245"/>
      <c r="H467" s="249">
        <v>-0.65000000000000002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288</v>
      </c>
      <c r="AU467" s="255" t="s">
        <v>86</v>
      </c>
      <c r="AV467" s="13" t="s">
        <v>86</v>
      </c>
      <c r="AW467" s="13" t="s">
        <v>33</v>
      </c>
      <c r="AX467" s="13" t="s">
        <v>77</v>
      </c>
      <c r="AY467" s="255" t="s">
        <v>281</v>
      </c>
    </row>
    <row r="468" s="13" customFormat="1">
      <c r="A468" s="13"/>
      <c r="B468" s="244"/>
      <c r="C468" s="245"/>
      <c r="D468" s="246" t="s">
        <v>288</v>
      </c>
      <c r="E468" s="247" t="s">
        <v>1</v>
      </c>
      <c r="F468" s="248" t="s">
        <v>552</v>
      </c>
      <c r="G468" s="245"/>
      <c r="H468" s="249">
        <v>-1.5760000000000001</v>
      </c>
      <c r="I468" s="250"/>
      <c r="J468" s="245"/>
      <c r="K468" s="245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288</v>
      </c>
      <c r="AU468" s="255" t="s">
        <v>86</v>
      </c>
      <c r="AV468" s="13" t="s">
        <v>86</v>
      </c>
      <c r="AW468" s="13" t="s">
        <v>33</v>
      </c>
      <c r="AX468" s="13" t="s">
        <v>77</v>
      </c>
      <c r="AY468" s="255" t="s">
        <v>281</v>
      </c>
    </row>
    <row r="469" s="13" customFormat="1">
      <c r="A469" s="13"/>
      <c r="B469" s="244"/>
      <c r="C469" s="245"/>
      <c r="D469" s="246" t="s">
        <v>288</v>
      </c>
      <c r="E469" s="247" t="s">
        <v>1</v>
      </c>
      <c r="F469" s="248" t="s">
        <v>570</v>
      </c>
      <c r="G469" s="245"/>
      <c r="H469" s="249">
        <v>-0.65000000000000002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288</v>
      </c>
      <c r="AU469" s="255" t="s">
        <v>86</v>
      </c>
      <c r="AV469" s="13" t="s">
        <v>86</v>
      </c>
      <c r="AW469" s="13" t="s">
        <v>33</v>
      </c>
      <c r="AX469" s="13" t="s">
        <v>77</v>
      </c>
      <c r="AY469" s="255" t="s">
        <v>281</v>
      </c>
    </row>
    <row r="470" s="13" customFormat="1">
      <c r="A470" s="13"/>
      <c r="B470" s="244"/>
      <c r="C470" s="245"/>
      <c r="D470" s="246" t="s">
        <v>288</v>
      </c>
      <c r="E470" s="247" t="s">
        <v>1</v>
      </c>
      <c r="F470" s="248" t="s">
        <v>552</v>
      </c>
      <c r="G470" s="245"/>
      <c r="H470" s="249">
        <v>-1.5760000000000001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288</v>
      </c>
      <c r="AU470" s="255" t="s">
        <v>86</v>
      </c>
      <c r="AV470" s="13" t="s">
        <v>86</v>
      </c>
      <c r="AW470" s="13" t="s">
        <v>33</v>
      </c>
      <c r="AX470" s="13" t="s">
        <v>77</v>
      </c>
      <c r="AY470" s="255" t="s">
        <v>281</v>
      </c>
    </row>
    <row r="471" s="13" customFormat="1">
      <c r="A471" s="13"/>
      <c r="B471" s="244"/>
      <c r="C471" s="245"/>
      <c r="D471" s="246" t="s">
        <v>288</v>
      </c>
      <c r="E471" s="247" t="s">
        <v>1</v>
      </c>
      <c r="F471" s="248" t="s">
        <v>552</v>
      </c>
      <c r="G471" s="245"/>
      <c r="H471" s="249">
        <v>-1.5760000000000001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288</v>
      </c>
      <c r="AU471" s="255" t="s">
        <v>86</v>
      </c>
      <c r="AV471" s="13" t="s">
        <v>86</v>
      </c>
      <c r="AW471" s="13" t="s">
        <v>33</v>
      </c>
      <c r="AX471" s="13" t="s">
        <v>77</v>
      </c>
      <c r="AY471" s="255" t="s">
        <v>281</v>
      </c>
    </row>
    <row r="472" s="13" customFormat="1">
      <c r="A472" s="13"/>
      <c r="B472" s="244"/>
      <c r="C472" s="245"/>
      <c r="D472" s="246" t="s">
        <v>288</v>
      </c>
      <c r="E472" s="247" t="s">
        <v>1</v>
      </c>
      <c r="F472" s="248" t="s">
        <v>552</v>
      </c>
      <c r="G472" s="245"/>
      <c r="H472" s="249">
        <v>-1.5760000000000001</v>
      </c>
      <c r="I472" s="250"/>
      <c r="J472" s="245"/>
      <c r="K472" s="245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288</v>
      </c>
      <c r="AU472" s="255" t="s">
        <v>86</v>
      </c>
      <c r="AV472" s="13" t="s">
        <v>86</v>
      </c>
      <c r="AW472" s="13" t="s">
        <v>33</v>
      </c>
      <c r="AX472" s="13" t="s">
        <v>77</v>
      </c>
      <c r="AY472" s="255" t="s">
        <v>281</v>
      </c>
    </row>
    <row r="473" s="13" customFormat="1">
      <c r="A473" s="13"/>
      <c r="B473" s="244"/>
      <c r="C473" s="245"/>
      <c r="D473" s="246" t="s">
        <v>288</v>
      </c>
      <c r="E473" s="247" t="s">
        <v>1</v>
      </c>
      <c r="F473" s="248" t="s">
        <v>555</v>
      </c>
      <c r="G473" s="245"/>
      <c r="H473" s="249">
        <v>-2.1669999999999998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288</v>
      </c>
      <c r="AU473" s="255" t="s">
        <v>86</v>
      </c>
      <c r="AV473" s="13" t="s">
        <v>86</v>
      </c>
      <c r="AW473" s="13" t="s">
        <v>33</v>
      </c>
      <c r="AX473" s="13" t="s">
        <v>77</v>
      </c>
      <c r="AY473" s="255" t="s">
        <v>281</v>
      </c>
    </row>
    <row r="474" s="13" customFormat="1">
      <c r="A474" s="13"/>
      <c r="B474" s="244"/>
      <c r="C474" s="245"/>
      <c r="D474" s="246" t="s">
        <v>288</v>
      </c>
      <c r="E474" s="247" t="s">
        <v>1</v>
      </c>
      <c r="F474" s="248" t="s">
        <v>552</v>
      </c>
      <c r="G474" s="245"/>
      <c r="H474" s="249">
        <v>-1.5760000000000001</v>
      </c>
      <c r="I474" s="250"/>
      <c r="J474" s="245"/>
      <c r="K474" s="245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288</v>
      </c>
      <c r="AU474" s="255" t="s">
        <v>86</v>
      </c>
      <c r="AV474" s="13" t="s">
        <v>86</v>
      </c>
      <c r="AW474" s="13" t="s">
        <v>33</v>
      </c>
      <c r="AX474" s="13" t="s">
        <v>77</v>
      </c>
      <c r="AY474" s="255" t="s">
        <v>281</v>
      </c>
    </row>
    <row r="475" s="13" customFormat="1">
      <c r="A475" s="13"/>
      <c r="B475" s="244"/>
      <c r="C475" s="245"/>
      <c r="D475" s="246" t="s">
        <v>288</v>
      </c>
      <c r="E475" s="247" t="s">
        <v>1</v>
      </c>
      <c r="F475" s="248" t="s">
        <v>552</v>
      </c>
      <c r="G475" s="245"/>
      <c r="H475" s="249">
        <v>-1.5760000000000001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288</v>
      </c>
      <c r="AU475" s="255" t="s">
        <v>86</v>
      </c>
      <c r="AV475" s="13" t="s">
        <v>86</v>
      </c>
      <c r="AW475" s="13" t="s">
        <v>33</v>
      </c>
      <c r="AX475" s="13" t="s">
        <v>77</v>
      </c>
      <c r="AY475" s="255" t="s">
        <v>281</v>
      </c>
    </row>
    <row r="476" s="13" customFormat="1">
      <c r="A476" s="13"/>
      <c r="B476" s="244"/>
      <c r="C476" s="245"/>
      <c r="D476" s="246" t="s">
        <v>288</v>
      </c>
      <c r="E476" s="247" t="s">
        <v>1</v>
      </c>
      <c r="F476" s="248" t="s">
        <v>552</v>
      </c>
      <c r="G476" s="245"/>
      <c r="H476" s="249">
        <v>-1.5760000000000001</v>
      </c>
      <c r="I476" s="250"/>
      <c r="J476" s="245"/>
      <c r="K476" s="245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288</v>
      </c>
      <c r="AU476" s="255" t="s">
        <v>86</v>
      </c>
      <c r="AV476" s="13" t="s">
        <v>86</v>
      </c>
      <c r="AW476" s="13" t="s">
        <v>33</v>
      </c>
      <c r="AX476" s="13" t="s">
        <v>77</v>
      </c>
      <c r="AY476" s="255" t="s">
        <v>281</v>
      </c>
    </row>
    <row r="477" s="13" customFormat="1">
      <c r="A477" s="13"/>
      <c r="B477" s="244"/>
      <c r="C477" s="245"/>
      <c r="D477" s="246" t="s">
        <v>288</v>
      </c>
      <c r="E477" s="247" t="s">
        <v>1</v>
      </c>
      <c r="F477" s="248" t="s">
        <v>552</v>
      </c>
      <c r="G477" s="245"/>
      <c r="H477" s="249">
        <v>-1.5760000000000001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288</v>
      </c>
      <c r="AU477" s="255" t="s">
        <v>86</v>
      </c>
      <c r="AV477" s="13" t="s">
        <v>86</v>
      </c>
      <c r="AW477" s="13" t="s">
        <v>33</v>
      </c>
      <c r="AX477" s="13" t="s">
        <v>77</v>
      </c>
      <c r="AY477" s="255" t="s">
        <v>281</v>
      </c>
    </row>
    <row r="478" s="13" customFormat="1">
      <c r="A478" s="13"/>
      <c r="B478" s="244"/>
      <c r="C478" s="245"/>
      <c r="D478" s="246" t="s">
        <v>288</v>
      </c>
      <c r="E478" s="247" t="s">
        <v>1</v>
      </c>
      <c r="F478" s="248" t="s">
        <v>552</v>
      </c>
      <c r="G478" s="245"/>
      <c r="H478" s="249">
        <v>-1.5760000000000001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288</v>
      </c>
      <c r="AU478" s="255" t="s">
        <v>86</v>
      </c>
      <c r="AV478" s="13" t="s">
        <v>86</v>
      </c>
      <c r="AW478" s="13" t="s">
        <v>33</v>
      </c>
      <c r="AX478" s="13" t="s">
        <v>77</v>
      </c>
      <c r="AY478" s="255" t="s">
        <v>281</v>
      </c>
    </row>
    <row r="479" s="13" customFormat="1">
      <c r="A479" s="13"/>
      <c r="B479" s="244"/>
      <c r="C479" s="245"/>
      <c r="D479" s="246" t="s">
        <v>288</v>
      </c>
      <c r="E479" s="247" t="s">
        <v>1</v>
      </c>
      <c r="F479" s="248" t="s">
        <v>570</v>
      </c>
      <c r="G479" s="245"/>
      <c r="H479" s="249">
        <v>-0.65000000000000002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288</v>
      </c>
      <c r="AU479" s="255" t="s">
        <v>86</v>
      </c>
      <c r="AV479" s="13" t="s">
        <v>86</v>
      </c>
      <c r="AW479" s="13" t="s">
        <v>33</v>
      </c>
      <c r="AX479" s="13" t="s">
        <v>77</v>
      </c>
      <c r="AY479" s="255" t="s">
        <v>281</v>
      </c>
    </row>
    <row r="480" s="13" customFormat="1">
      <c r="A480" s="13"/>
      <c r="B480" s="244"/>
      <c r="C480" s="245"/>
      <c r="D480" s="246" t="s">
        <v>288</v>
      </c>
      <c r="E480" s="247" t="s">
        <v>1</v>
      </c>
      <c r="F480" s="248" t="s">
        <v>570</v>
      </c>
      <c r="G480" s="245"/>
      <c r="H480" s="249">
        <v>-0.65000000000000002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288</v>
      </c>
      <c r="AU480" s="255" t="s">
        <v>86</v>
      </c>
      <c r="AV480" s="13" t="s">
        <v>86</v>
      </c>
      <c r="AW480" s="13" t="s">
        <v>33</v>
      </c>
      <c r="AX480" s="13" t="s">
        <v>77</v>
      </c>
      <c r="AY480" s="255" t="s">
        <v>281</v>
      </c>
    </row>
    <row r="481" s="13" customFormat="1">
      <c r="A481" s="13"/>
      <c r="B481" s="244"/>
      <c r="C481" s="245"/>
      <c r="D481" s="246" t="s">
        <v>288</v>
      </c>
      <c r="E481" s="247" t="s">
        <v>1</v>
      </c>
      <c r="F481" s="248" t="s">
        <v>552</v>
      </c>
      <c r="G481" s="245"/>
      <c r="H481" s="249">
        <v>-1.5760000000000001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288</v>
      </c>
      <c r="AU481" s="255" t="s">
        <v>86</v>
      </c>
      <c r="AV481" s="13" t="s">
        <v>86</v>
      </c>
      <c r="AW481" s="13" t="s">
        <v>33</v>
      </c>
      <c r="AX481" s="13" t="s">
        <v>77</v>
      </c>
      <c r="AY481" s="255" t="s">
        <v>281</v>
      </c>
    </row>
    <row r="482" s="13" customFormat="1">
      <c r="A482" s="13"/>
      <c r="B482" s="244"/>
      <c r="C482" s="245"/>
      <c r="D482" s="246" t="s">
        <v>288</v>
      </c>
      <c r="E482" s="247" t="s">
        <v>1</v>
      </c>
      <c r="F482" s="248" t="s">
        <v>552</v>
      </c>
      <c r="G482" s="245"/>
      <c r="H482" s="249">
        <v>-1.5760000000000001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288</v>
      </c>
      <c r="AU482" s="255" t="s">
        <v>86</v>
      </c>
      <c r="AV482" s="13" t="s">
        <v>86</v>
      </c>
      <c r="AW482" s="13" t="s">
        <v>33</v>
      </c>
      <c r="AX482" s="13" t="s">
        <v>77</v>
      </c>
      <c r="AY482" s="255" t="s">
        <v>281</v>
      </c>
    </row>
    <row r="483" s="13" customFormat="1">
      <c r="A483" s="13"/>
      <c r="B483" s="244"/>
      <c r="C483" s="245"/>
      <c r="D483" s="246" t="s">
        <v>288</v>
      </c>
      <c r="E483" s="247" t="s">
        <v>1</v>
      </c>
      <c r="F483" s="248" t="s">
        <v>571</v>
      </c>
      <c r="G483" s="245"/>
      <c r="H483" s="249">
        <v>-0.59999999999999998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288</v>
      </c>
      <c r="AU483" s="255" t="s">
        <v>86</v>
      </c>
      <c r="AV483" s="13" t="s">
        <v>86</v>
      </c>
      <c r="AW483" s="13" t="s">
        <v>33</v>
      </c>
      <c r="AX483" s="13" t="s">
        <v>77</v>
      </c>
      <c r="AY483" s="255" t="s">
        <v>281</v>
      </c>
    </row>
    <row r="484" s="13" customFormat="1">
      <c r="A484" s="13"/>
      <c r="B484" s="244"/>
      <c r="C484" s="245"/>
      <c r="D484" s="246" t="s">
        <v>288</v>
      </c>
      <c r="E484" s="247" t="s">
        <v>1</v>
      </c>
      <c r="F484" s="248" t="s">
        <v>571</v>
      </c>
      <c r="G484" s="245"/>
      <c r="H484" s="249">
        <v>-0.59999999999999998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288</v>
      </c>
      <c r="AU484" s="255" t="s">
        <v>86</v>
      </c>
      <c r="AV484" s="13" t="s">
        <v>86</v>
      </c>
      <c r="AW484" s="13" t="s">
        <v>33</v>
      </c>
      <c r="AX484" s="13" t="s">
        <v>77</v>
      </c>
      <c r="AY484" s="255" t="s">
        <v>281</v>
      </c>
    </row>
    <row r="485" s="13" customFormat="1">
      <c r="A485" s="13"/>
      <c r="B485" s="244"/>
      <c r="C485" s="245"/>
      <c r="D485" s="246" t="s">
        <v>288</v>
      </c>
      <c r="E485" s="247" t="s">
        <v>1</v>
      </c>
      <c r="F485" s="248" t="s">
        <v>560</v>
      </c>
      <c r="G485" s="245"/>
      <c r="H485" s="249">
        <v>-1.6799999999999999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288</v>
      </c>
      <c r="AU485" s="255" t="s">
        <v>86</v>
      </c>
      <c r="AV485" s="13" t="s">
        <v>86</v>
      </c>
      <c r="AW485" s="13" t="s">
        <v>33</v>
      </c>
      <c r="AX485" s="13" t="s">
        <v>77</v>
      </c>
      <c r="AY485" s="255" t="s">
        <v>281</v>
      </c>
    </row>
    <row r="486" s="13" customFormat="1">
      <c r="A486" s="13"/>
      <c r="B486" s="244"/>
      <c r="C486" s="245"/>
      <c r="D486" s="246" t="s">
        <v>288</v>
      </c>
      <c r="E486" s="247" t="s">
        <v>1</v>
      </c>
      <c r="F486" s="248" t="s">
        <v>571</v>
      </c>
      <c r="G486" s="245"/>
      <c r="H486" s="249">
        <v>-0.59999999999999998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288</v>
      </c>
      <c r="AU486" s="255" t="s">
        <v>86</v>
      </c>
      <c r="AV486" s="13" t="s">
        <v>86</v>
      </c>
      <c r="AW486" s="13" t="s">
        <v>33</v>
      </c>
      <c r="AX486" s="13" t="s">
        <v>77</v>
      </c>
      <c r="AY486" s="255" t="s">
        <v>281</v>
      </c>
    </row>
    <row r="487" s="13" customFormat="1">
      <c r="A487" s="13"/>
      <c r="B487" s="244"/>
      <c r="C487" s="245"/>
      <c r="D487" s="246" t="s">
        <v>288</v>
      </c>
      <c r="E487" s="247" t="s">
        <v>1</v>
      </c>
      <c r="F487" s="248" t="s">
        <v>571</v>
      </c>
      <c r="G487" s="245"/>
      <c r="H487" s="249">
        <v>-0.59999999999999998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288</v>
      </c>
      <c r="AU487" s="255" t="s">
        <v>86</v>
      </c>
      <c r="AV487" s="13" t="s">
        <v>86</v>
      </c>
      <c r="AW487" s="13" t="s">
        <v>33</v>
      </c>
      <c r="AX487" s="13" t="s">
        <v>77</v>
      </c>
      <c r="AY487" s="255" t="s">
        <v>281</v>
      </c>
    </row>
    <row r="488" s="13" customFormat="1">
      <c r="A488" s="13"/>
      <c r="B488" s="244"/>
      <c r="C488" s="245"/>
      <c r="D488" s="246" t="s">
        <v>288</v>
      </c>
      <c r="E488" s="247" t="s">
        <v>1</v>
      </c>
      <c r="F488" s="248" t="s">
        <v>560</v>
      </c>
      <c r="G488" s="245"/>
      <c r="H488" s="249">
        <v>-1.6799999999999999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288</v>
      </c>
      <c r="AU488" s="255" t="s">
        <v>86</v>
      </c>
      <c r="AV488" s="13" t="s">
        <v>86</v>
      </c>
      <c r="AW488" s="13" t="s">
        <v>33</v>
      </c>
      <c r="AX488" s="13" t="s">
        <v>77</v>
      </c>
      <c r="AY488" s="255" t="s">
        <v>281</v>
      </c>
    </row>
    <row r="489" s="13" customFormat="1">
      <c r="A489" s="13"/>
      <c r="B489" s="244"/>
      <c r="C489" s="245"/>
      <c r="D489" s="246" t="s">
        <v>288</v>
      </c>
      <c r="E489" s="247" t="s">
        <v>1</v>
      </c>
      <c r="F489" s="248" t="s">
        <v>552</v>
      </c>
      <c r="G489" s="245"/>
      <c r="H489" s="249">
        <v>-1.5760000000000001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288</v>
      </c>
      <c r="AU489" s="255" t="s">
        <v>86</v>
      </c>
      <c r="AV489" s="13" t="s">
        <v>86</v>
      </c>
      <c r="AW489" s="13" t="s">
        <v>33</v>
      </c>
      <c r="AX489" s="13" t="s">
        <v>77</v>
      </c>
      <c r="AY489" s="255" t="s">
        <v>281</v>
      </c>
    </row>
    <row r="490" s="13" customFormat="1">
      <c r="A490" s="13"/>
      <c r="B490" s="244"/>
      <c r="C490" s="245"/>
      <c r="D490" s="246" t="s">
        <v>288</v>
      </c>
      <c r="E490" s="247" t="s">
        <v>1</v>
      </c>
      <c r="F490" s="248" t="s">
        <v>555</v>
      </c>
      <c r="G490" s="245"/>
      <c r="H490" s="249">
        <v>-2.1669999999999998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288</v>
      </c>
      <c r="AU490" s="255" t="s">
        <v>86</v>
      </c>
      <c r="AV490" s="13" t="s">
        <v>86</v>
      </c>
      <c r="AW490" s="13" t="s">
        <v>33</v>
      </c>
      <c r="AX490" s="13" t="s">
        <v>77</v>
      </c>
      <c r="AY490" s="255" t="s">
        <v>281</v>
      </c>
    </row>
    <row r="491" s="13" customFormat="1">
      <c r="A491" s="13"/>
      <c r="B491" s="244"/>
      <c r="C491" s="245"/>
      <c r="D491" s="246" t="s">
        <v>288</v>
      </c>
      <c r="E491" s="247" t="s">
        <v>1</v>
      </c>
      <c r="F491" s="248" t="s">
        <v>569</v>
      </c>
      <c r="G491" s="245"/>
      <c r="H491" s="249">
        <v>-1.1819999999999999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288</v>
      </c>
      <c r="AU491" s="255" t="s">
        <v>86</v>
      </c>
      <c r="AV491" s="13" t="s">
        <v>86</v>
      </c>
      <c r="AW491" s="13" t="s">
        <v>33</v>
      </c>
      <c r="AX491" s="13" t="s">
        <v>77</v>
      </c>
      <c r="AY491" s="255" t="s">
        <v>281</v>
      </c>
    </row>
    <row r="492" s="13" customFormat="1">
      <c r="A492" s="13"/>
      <c r="B492" s="244"/>
      <c r="C492" s="245"/>
      <c r="D492" s="246" t="s">
        <v>288</v>
      </c>
      <c r="E492" s="247" t="s">
        <v>1</v>
      </c>
      <c r="F492" s="248" t="s">
        <v>552</v>
      </c>
      <c r="G492" s="245"/>
      <c r="H492" s="249">
        <v>-1.5760000000000001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288</v>
      </c>
      <c r="AU492" s="255" t="s">
        <v>86</v>
      </c>
      <c r="AV492" s="13" t="s">
        <v>86</v>
      </c>
      <c r="AW492" s="13" t="s">
        <v>33</v>
      </c>
      <c r="AX492" s="13" t="s">
        <v>77</v>
      </c>
      <c r="AY492" s="255" t="s">
        <v>281</v>
      </c>
    </row>
    <row r="493" s="13" customFormat="1">
      <c r="A493" s="13"/>
      <c r="B493" s="244"/>
      <c r="C493" s="245"/>
      <c r="D493" s="246" t="s">
        <v>288</v>
      </c>
      <c r="E493" s="247" t="s">
        <v>1</v>
      </c>
      <c r="F493" s="248" t="s">
        <v>569</v>
      </c>
      <c r="G493" s="245"/>
      <c r="H493" s="249">
        <v>-1.1819999999999999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288</v>
      </c>
      <c r="AU493" s="255" t="s">
        <v>86</v>
      </c>
      <c r="AV493" s="13" t="s">
        <v>86</v>
      </c>
      <c r="AW493" s="13" t="s">
        <v>33</v>
      </c>
      <c r="AX493" s="13" t="s">
        <v>77</v>
      </c>
      <c r="AY493" s="255" t="s">
        <v>281</v>
      </c>
    </row>
    <row r="494" s="13" customFormat="1">
      <c r="A494" s="13"/>
      <c r="B494" s="244"/>
      <c r="C494" s="245"/>
      <c r="D494" s="246" t="s">
        <v>288</v>
      </c>
      <c r="E494" s="247" t="s">
        <v>1</v>
      </c>
      <c r="F494" s="248" t="s">
        <v>552</v>
      </c>
      <c r="G494" s="245"/>
      <c r="H494" s="249">
        <v>-1.5760000000000001</v>
      </c>
      <c r="I494" s="250"/>
      <c r="J494" s="245"/>
      <c r="K494" s="245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288</v>
      </c>
      <c r="AU494" s="255" t="s">
        <v>86</v>
      </c>
      <c r="AV494" s="13" t="s">
        <v>86</v>
      </c>
      <c r="AW494" s="13" t="s">
        <v>33</v>
      </c>
      <c r="AX494" s="13" t="s">
        <v>77</v>
      </c>
      <c r="AY494" s="255" t="s">
        <v>281</v>
      </c>
    </row>
    <row r="495" s="13" customFormat="1">
      <c r="A495" s="13"/>
      <c r="B495" s="244"/>
      <c r="C495" s="245"/>
      <c r="D495" s="246" t="s">
        <v>288</v>
      </c>
      <c r="E495" s="247" t="s">
        <v>1</v>
      </c>
      <c r="F495" s="248" t="s">
        <v>551</v>
      </c>
      <c r="G495" s="245"/>
      <c r="H495" s="249">
        <v>-1.7729999999999999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288</v>
      </c>
      <c r="AU495" s="255" t="s">
        <v>86</v>
      </c>
      <c r="AV495" s="13" t="s">
        <v>86</v>
      </c>
      <c r="AW495" s="13" t="s">
        <v>33</v>
      </c>
      <c r="AX495" s="13" t="s">
        <v>77</v>
      </c>
      <c r="AY495" s="255" t="s">
        <v>281</v>
      </c>
    </row>
    <row r="496" s="13" customFormat="1">
      <c r="A496" s="13"/>
      <c r="B496" s="244"/>
      <c r="C496" s="245"/>
      <c r="D496" s="246" t="s">
        <v>288</v>
      </c>
      <c r="E496" s="247" t="s">
        <v>1</v>
      </c>
      <c r="F496" s="248" t="s">
        <v>572</v>
      </c>
      <c r="G496" s="245"/>
      <c r="H496" s="249">
        <v>-1.6000000000000001</v>
      </c>
      <c r="I496" s="250"/>
      <c r="J496" s="245"/>
      <c r="K496" s="245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288</v>
      </c>
      <c r="AU496" s="255" t="s">
        <v>86</v>
      </c>
      <c r="AV496" s="13" t="s">
        <v>86</v>
      </c>
      <c r="AW496" s="13" t="s">
        <v>33</v>
      </c>
      <c r="AX496" s="13" t="s">
        <v>77</v>
      </c>
      <c r="AY496" s="255" t="s">
        <v>281</v>
      </c>
    </row>
    <row r="497" s="13" customFormat="1">
      <c r="A497" s="13"/>
      <c r="B497" s="244"/>
      <c r="C497" s="245"/>
      <c r="D497" s="246" t="s">
        <v>288</v>
      </c>
      <c r="E497" s="247" t="s">
        <v>1</v>
      </c>
      <c r="F497" s="248" t="s">
        <v>551</v>
      </c>
      <c r="G497" s="245"/>
      <c r="H497" s="249">
        <v>-1.7729999999999999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288</v>
      </c>
      <c r="AU497" s="255" t="s">
        <v>86</v>
      </c>
      <c r="AV497" s="13" t="s">
        <v>86</v>
      </c>
      <c r="AW497" s="13" t="s">
        <v>33</v>
      </c>
      <c r="AX497" s="13" t="s">
        <v>77</v>
      </c>
      <c r="AY497" s="255" t="s">
        <v>281</v>
      </c>
    </row>
    <row r="498" s="13" customFormat="1">
      <c r="A498" s="13"/>
      <c r="B498" s="244"/>
      <c r="C498" s="245"/>
      <c r="D498" s="246" t="s">
        <v>288</v>
      </c>
      <c r="E498" s="247" t="s">
        <v>1</v>
      </c>
      <c r="F498" s="248" t="s">
        <v>551</v>
      </c>
      <c r="G498" s="245"/>
      <c r="H498" s="249">
        <v>-1.7729999999999999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288</v>
      </c>
      <c r="AU498" s="255" t="s">
        <v>86</v>
      </c>
      <c r="AV498" s="13" t="s">
        <v>86</v>
      </c>
      <c r="AW498" s="13" t="s">
        <v>33</v>
      </c>
      <c r="AX498" s="13" t="s">
        <v>77</v>
      </c>
      <c r="AY498" s="255" t="s">
        <v>281</v>
      </c>
    </row>
    <row r="499" s="13" customFormat="1">
      <c r="A499" s="13"/>
      <c r="B499" s="244"/>
      <c r="C499" s="245"/>
      <c r="D499" s="246" t="s">
        <v>288</v>
      </c>
      <c r="E499" s="247" t="s">
        <v>1</v>
      </c>
      <c r="F499" s="248" t="s">
        <v>573</v>
      </c>
      <c r="G499" s="245"/>
      <c r="H499" s="249">
        <v>-0.95999999999999996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288</v>
      </c>
      <c r="AU499" s="255" t="s">
        <v>86</v>
      </c>
      <c r="AV499" s="13" t="s">
        <v>86</v>
      </c>
      <c r="AW499" s="13" t="s">
        <v>33</v>
      </c>
      <c r="AX499" s="13" t="s">
        <v>77</v>
      </c>
      <c r="AY499" s="255" t="s">
        <v>281</v>
      </c>
    </row>
    <row r="500" s="13" customFormat="1">
      <c r="A500" s="13"/>
      <c r="B500" s="244"/>
      <c r="C500" s="245"/>
      <c r="D500" s="246" t="s">
        <v>288</v>
      </c>
      <c r="E500" s="247" t="s">
        <v>1</v>
      </c>
      <c r="F500" s="248" t="s">
        <v>551</v>
      </c>
      <c r="G500" s="245"/>
      <c r="H500" s="249">
        <v>-1.7729999999999999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288</v>
      </c>
      <c r="AU500" s="255" t="s">
        <v>86</v>
      </c>
      <c r="AV500" s="13" t="s">
        <v>86</v>
      </c>
      <c r="AW500" s="13" t="s">
        <v>33</v>
      </c>
      <c r="AX500" s="13" t="s">
        <v>77</v>
      </c>
      <c r="AY500" s="255" t="s">
        <v>281</v>
      </c>
    </row>
    <row r="501" s="13" customFormat="1">
      <c r="A501" s="13"/>
      <c r="B501" s="244"/>
      <c r="C501" s="245"/>
      <c r="D501" s="246" t="s">
        <v>288</v>
      </c>
      <c r="E501" s="247" t="s">
        <v>1</v>
      </c>
      <c r="F501" s="248" t="s">
        <v>551</v>
      </c>
      <c r="G501" s="245"/>
      <c r="H501" s="249">
        <v>-1.7729999999999999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288</v>
      </c>
      <c r="AU501" s="255" t="s">
        <v>86</v>
      </c>
      <c r="AV501" s="13" t="s">
        <v>86</v>
      </c>
      <c r="AW501" s="13" t="s">
        <v>33</v>
      </c>
      <c r="AX501" s="13" t="s">
        <v>77</v>
      </c>
      <c r="AY501" s="255" t="s">
        <v>281</v>
      </c>
    </row>
    <row r="502" s="13" customFormat="1">
      <c r="A502" s="13"/>
      <c r="B502" s="244"/>
      <c r="C502" s="245"/>
      <c r="D502" s="246" t="s">
        <v>288</v>
      </c>
      <c r="E502" s="247" t="s">
        <v>1</v>
      </c>
      <c r="F502" s="248" t="s">
        <v>555</v>
      </c>
      <c r="G502" s="245"/>
      <c r="H502" s="249">
        <v>-2.1669999999999998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288</v>
      </c>
      <c r="AU502" s="255" t="s">
        <v>86</v>
      </c>
      <c r="AV502" s="13" t="s">
        <v>86</v>
      </c>
      <c r="AW502" s="13" t="s">
        <v>33</v>
      </c>
      <c r="AX502" s="13" t="s">
        <v>77</v>
      </c>
      <c r="AY502" s="255" t="s">
        <v>281</v>
      </c>
    </row>
    <row r="503" s="13" customFormat="1">
      <c r="A503" s="13"/>
      <c r="B503" s="244"/>
      <c r="C503" s="245"/>
      <c r="D503" s="246" t="s">
        <v>288</v>
      </c>
      <c r="E503" s="247" t="s">
        <v>1</v>
      </c>
      <c r="F503" s="248" t="s">
        <v>573</v>
      </c>
      <c r="G503" s="245"/>
      <c r="H503" s="249">
        <v>-0.95999999999999996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288</v>
      </c>
      <c r="AU503" s="255" t="s">
        <v>86</v>
      </c>
      <c r="AV503" s="13" t="s">
        <v>86</v>
      </c>
      <c r="AW503" s="13" t="s">
        <v>33</v>
      </c>
      <c r="AX503" s="13" t="s">
        <v>77</v>
      </c>
      <c r="AY503" s="255" t="s">
        <v>281</v>
      </c>
    </row>
    <row r="504" s="13" customFormat="1">
      <c r="A504" s="13"/>
      <c r="B504" s="244"/>
      <c r="C504" s="245"/>
      <c r="D504" s="246" t="s">
        <v>288</v>
      </c>
      <c r="E504" s="247" t="s">
        <v>1</v>
      </c>
      <c r="F504" s="248" t="s">
        <v>574</v>
      </c>
      <c r="G504" s="245"/>
      <c r="H504" s="249">
        <v>-3.52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288</v>
      </c>
      <c r="AU504" s="255" t="s">
        <v>86</v>
      </c>
      <c r="AV504" s="13" t="s">
        <v>86</v>
      </c>
      <c r="AW504" s="13" t="s">
        <v>33</v>
      </c>
      <c r="AX504" s="13" t="s">
        <v>77</v>
      </c>
      <c r="AY504" s="255" t="s">
        <v>281</v>
      </c>
    </row>
    <row r="505" s="13" customFormat="1">
      <c r="A505" s="13"/>
      <c r="B505" s="244"/>
      <c r="C505" s="245"/>
      <c r="D505" s="246" t="s">
        <v>288</v>
      </c>
      <c r="E505" s="247" t="s">
        <v>1</v>
      </c>
      <c r="F505" s="248" t="s">
        <v>575</v>
      </c>
      <c r="G505" s="245"/>
      <c r="H505" s="249">
        <v>-4.8399999999999999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288</v>
      </c>
      <c r="AU505" s="255" t="s">
        <v>86</v>
      </c>
      <c r="AV505" s="13" t="s">
        <v>86</v>
      </c>
      <c r="AW505" s="13" t="s">
        <v>33</v>
      </c>
      <c r="AX505" s="13" t="s">
        <v>77</v>
      </c>
      <c r="AY505" s="255" t="s">
        <v>281</v>
      </c>
    </row>
    <row r="506" s="13" customFormat="1">
      <c r="A506" s="13"/>
      <c r="B506" s="244"/>
      <c r="C506" s="245"/>
      <c r="D506" s="246" t="s">
        <v>288</v>
      </c>
      <c r="E506" s="247" t="s">
        <v>1</v>
      </c>
      <c r="F506" s="248" t="s">
        <v>555</v>
      </c>
      <c r="G506" s="245"/>
      <c r="H506" s="249">
        <v>-2.1669999999999998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288</v>
      </c>
      <c r="AU506" s="255" t="s">
        <v>86</v>
      </c>
      <c r="AV506" s="13" t="s">
        <v>86</v>
      </c>
      <c r="AW506" s="13" t="s">
        <v>33</v>
      </c>
      <c r="AX506" s="13" t="s">
        <v>77</v>
      </c>
      <c r="AY506" s="255" t="s">
        <v>281</v>
      </c>
    </row>
    <row r="507" s="13" customFormat="1">
      <c r="A507" s="13"/>
      <c r="B507" s="244"/>
      <c r="C507" s="245"/>
      <c r="D507" s="246" t="s">
        <v>288</v>
      </c>
      <c r="E507" s="247" t="s">
        <v>1</v>
      </c>
      <c r="F507" s="248" t="s">
        <v>555</v>
      </c>
      <c r="G507" s="245"/>
      <c r="H507" s="249">
        <v>-2.1669999999999998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288</v>
      </c>
      <c r="AU507" s="255" t="s">
        <v>86</v>
      </c>
      <c r="AV507" s="13" t="s">
        <v>86</v>
      </c>
      <c r="AW507" s="13" t="s">
        <v>33</v>
      </c>
      <c r="AX507" s="13" t="s">
        <v>77</v>
      </c>
      <c r="AY507" s="255" t="s">
        <v>281</v>
      </c>
    </row>
    <row r="508" s="13" customFormat="1">
      <c r="A508" s="13"/>
      <c r="B508" s="244"/>
      <c r="C508" s="245"/>
      <c r="D508" s="246" t="s">
        <v>288</v>
      </c>
      <c r="E508" s="247" t="s">
        <v>1</v>
      </c>
      <c r="F508" s="248" t="s">
        <v>555</v>
      </c>
      <c r="G508" s="245"/>
      <c r="H508" s="249">
        <v>-2.1669999999999998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288</v>
      </c>
      <c r="AU508" s="255" t="s">
        <v>86</v>
      </c>
      <c r="AV508" s="13" t="s">
        <v>86</v>
      </c>
      <c r="AW508" s="13" t="s">
        <v>33</v>
      </c>
      <c r="AX508" s="13" t="s">
        <v>77</v>
      </c>
      <c r="AY508" s="255" t="s">
        <v>281</v>
      </c>
    </row>
    <row r="509" s="13" customFormat="1">
      <c r="A509" s="13"/>
      <c r="B509" s="244"/>
      <c r="C509" s="245"/>
      <c r="D509" s="246" t="s">
        <v>288</v>
      </c>
      <c r="E509" s="247" t="s">
        <v>1</v>
      </c>
      <c r="F509" s="248" t="s">
        <v>574</v>
      </c>
      <c r="G509" s="245"/>
      <c r="H509" s="249">
        <v>-3.52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288</v>
      </c>
      <c r="AU509" s="255" t="s">
        <v>86</v>
      </c>
      <c r="AV509" s="13" t="s">
        <v>86</v>
      </c>
      <c r="AW509" s="13" t="s">
        <v>33</v>
      </c>
      <c r="AX509" s="13" t="s">
        <v>77</v>
      </c>
      <c r="AY509" s="255" t="s">
        <v>281</v>
      </c>
    </row>
    <row r="510" s="13" customFormat="1">
      <c r="A510" s="13"/>
      <c r="B510" s="244"/>
      <c r="C510" s="245"/>
      <c r="D510" s="246" t="s">
        <v>288</v>
      </c>
      <c r="E510" s="247" t="s">
        <v>1</v>
      </c>
      <c r="F510" s="248" t="s">
        <v>551</v>
      </c>
      <c r="G510" s="245"/>
      <c r="H510" s="249">
        <v>-1.7729999999999999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288</v>
      </c>
      <c r="AU510" s="255" t="s">
        <v>86</v>
      </c>
      <c r="AV510" s="13" t="s">
        <v>86</v>
      </c>
      <c r="AW510" s="13" t="s">
        <v>33</v>
      </c>
      <c r="AX510" s="13" t="s">
        <v>77</v>
      </c>
      <c r="AY510" s="255" t="s">
        <v>281</v>
      </c>
    </row>
    <row r="511" s="13" customFormat="1">
      <c r="A511" s="13"/>
      <c r="B511" s="244"/>
      <c r="C511" s="245"/>
      <c r="D511" s="246" t="s">
        <v>288</v>
      </c>
      <c r="E511" s="247" t="s">
        <v>1</v>
      </c>
      <c r="F511" s="248" t="s">
        <v>574</v>
      </c>
      <c r="G511" s="245"/>
      <c r="H511" s="249">
        <v>-3.52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288</v>
      </c>
      <c r="AU511" s="255" t="s">
        <v>86</v>
      </c>
      <c r="AV511" s="13" t="s">
        <v>86</v>
      </c>
      <c r="AW511" s="13" t="s">
        <v>33</v>
      </c>
      <c r="AX511" s="13" t="s">
        <v>77</v>
      </c>
      <c r="AY511" s="255" t="s">
        <v>281</v>
      </c>
    </row>
    <row r="512" s="13" customFormat="1">
      <c r="A512" s="13"/>
      <c r="B512" s="244"/>
      <c r="C512" s="245"/>
      <c r="D512" s="246" t="s">
        <v>288</v>
      </c>
      <c r="E512" s="247" t="s">
        <v>1</v>
      </c>
      <c r="F512" s="248" t="s">
        <v>551</v>
      </c>
      <c r="G512" s="245"/>
      <c r="H512" s="249">
        <v>-1.7729999999999999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288</v>
      </c>
      <c r="AU512" s="255" t="s">
        <v>86</v>
      </c>
      <c r="AV512" s="13" t="s">
        <v>86</v>
      </c>
      <c r="AW512" s="13" t="s">
        <v>33</v>
      </c>
      <c r="AX512" s="13" t="s">
        <v>77</v>
      </c>
      <c r="AY512" s="255" t="s">
        <v>281</v>
      </c>
    </row>
    <row r="513" s="13" customFormat="1">
      <c r="A513" s="13"/>
      <c r="B513" s="244"/>
      <c r="C513" s="245"/>
      <c r="D513" s="246" t="s">
        <v>288</v>
      </c>
      <c r="E513" s="247" t="s">
        <v>1</v>
      </c>
      <c r="F513" s="248" t="s">
        <v>574</v>
      </c>
      <c r="G513" s="245"/>
      <c r="H513" s="249">
        <v>-3.52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288</v>
      </c>
      <c r="AU513" s="255" t="s">
        <v>86</v>
      </c>
      <c r="AV513" s="13" t="s">
        <v>86</v>
      </c>
      <c r="AW513" s="13" t="s">
        <v>33</v>
      </c>
      <c r="AX513" s="13" t="s">
        <v>77</v>
      </c>
      <c r="AY513" s="255" t="s">
        <v>281</v>
      </c>
    </row>
    <row r="514" s="13" customFormat="1">
      <c r="A514" s="13"/>
      <c r="B514" s="244"/>
      <c r="C514" s="245"/>
      <c r="D514" s="246" t="s">
        <v>288</v>
      </c>
      <c r="E514" s="247" t="s">
        <v>1</v>
      </c>
      <c r="F514" s="248" t="s">
        <v>555</v>
      </c>
      <c r="G514" s="245"/>
      <c r="H514" s="249">
        <v>-2.1669999999999998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288</v>
      </c>
      <c r="AU514" s="255" t="s">
        <v>86</v>
      </c>
      <c r="AV514" s="13" t="s">
        <v>86</v>
      </c>
      <c r="AW514" s="13" t="s">
        <v>33</v>
      </c>
      <c r="AX514" s="13" t="s">
        <v>77</v>
      </c>
      <c r="AY514" s="255" t="s">
        <v>281</v>
      </c>
    </row>
    <row r="515" s="13" customFormat="1">
      <c r="A515" s="13"/>
      <c r="B515" s="244"/>
      <c r="C515" s="245"/>
      <c r="D515" s="246" t="s">
        <v>288</v>
      </c>
      <c r="E515" s="247" t="s">
        <v>1</v>
      </c>
      <c r="F515" s="248" t="s">
        <v>555</v>
      </c>
      <c r="G515" s="245"/>
      <c r="H515" s="249">
        <v>-2.1669999999999998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288</v>
      </c>
      <c r="AU515" s="255" t="s">
        <v>86</v>
      </c>
      <c r="AV515" s="13" t="s">
        <v>86</v>
      </c>
      <c r="AW515" s="13" t="s">
        <v>33</v>
      </c>
      <c r="AX515" s="13" t="s">
        <v>77</v>
      </c>
      <c r="AY515" s="255" t="s">
        <v>281</v>
      </c>
    </row>
    <row r="516" s="13" customFormat="1">
      <c r="A516" s="13"/>
      <c r="B516" s="244"/>
      <c r="C516" s="245"/>
      <c r="D516" s="246" t="s">
        <v>288</v>
      </c>
      <c r="E516" s="247" t="s">
        <v>1</v>
      </c>
      <c r="F516" s="248" t="s">
        <v>555</v>
      </c>
      <c r="G516" s="245"/>
      <c r="H516" s="249">
        <v>-2.1669999999999998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288</v>
      </c>
      <c r="AU516" s="255" t="s">
        <v>86</v>
      </c>
      <c r="AV516" s="13" t="s">
        <v>86</v>
      </c>
      <c r="AW516" s="13" t="s">
        <v>33</v>
      </c>
      <c r="AX516" s="13" t="s">
        <v>77</v>
      </c>
      <c r="AY516" s="255" t="s">
        <v>281</v>
      </c>
    </row>
    <row r="517" s="13" customFormat="1">
      <c r="A517" s="13"/>
      <c r="B517" s="244"/>
      <c r="C517" s="245"/>
      <c r="D517" s="246" t="s">
        <v>288</v>
      </c>
      <c r="E517" s="247" t="s">
        <v>1</v>
      </c>
      <c r="F517" s="248" t="s">
        <v>551</v>
      </c>
      <c r="G517" s="245"/>
      <c r="H517" s="249">
        <v>-1.7729999999999999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288</v>
      </c>
      <c r="AU517" s="255" t="s">
        <v>86</v>
      </c>
      <c r="AV517" s="13" t="s">
        <v>86</v>
      </c>
      <c r="AW517" s="13" t="s">
        <v>33</v>
      </c>
      <c r="AX517" s="13" t="s">
        <v>77</v>
      </c>
      <c r="AY517" s="255" t="s">
        <v>281</v>
      </c>
    </row>
    <row r="518" s="13" customFormat="1">
      <c r="A518" s="13"/>
      <c r="B518" s="244"/>
      <c r="C518" s="245"/>
      <c r="D518" s="246" t="s">
        <v>288</v>
      </c>
      <c r="E518" s="247" t="s">
        <v>1</v>
      </c>
      <c r="F518" s="248" t="s">
        <v>551</v>
      </c>
      <c r="G518" s="245"/>
      <c r="H518" s="249">
        <v>-1.7729999999999999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288</v>
      </c>
      <c r="AU518" s="255" t="s">
        <v>86</v>
      </c>
      <c r="AV518" s="13" t="s">
        <v>86</v>
      </c>
      <c r="AW518" s="13" t="s">
        <v>33</v>
      </c>
      <c r="AX518" s="13" t="s">
        <v>77</v>
      </c>
      <c r="AY518" s="255" t="s">
        <v>281</v>
      </c>
    </row>
    <row r="519" s="13" customFormat="1">
      <c r="A519" s="13"/>
      <c r="B519" s="244"/>
      <c r="C519" s="245"/>
      <c r="D519" s="246" t="s">
        <v>288</v>
      </c>
      <c r="E519" s="247" t="s">
        <v>1</v>
      </c>
      <c r="F519" s="248" t="s">
        <v>555</v>
      </c>
      <c r="G519" s="245"/>
      <c r="H519" s="249">
        <v>-2.1669999999999998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288</v>
      </c>
      <c r="AU519" s="255" t="s">
        <v>86</v>
      </c>
      <c r="AV519" s="13" t="s">
        <v>86</v>
      </c>
      <c r="AW519" s="13" t="s">
        <v>33</v>
      </c>
      <c r="AX519" s="13" t="s">
        <v>77</v>
      </c>
      <c r="AY519" s="255" t="s">
        <v>281</v>
      </c>
    </row>
    <row r="520" s="13" customFormat="1">
      <c r="A520" s="13"/>
      <c r="B520" s="244"/>
      <c r="C520" s="245"/>
      <c r="D520" s="246" t="s">
        <v>288</v>
      </c>
      <c r="E520" s="247" t="s">
        <v>1</v>
      </c>
      <c r="F520" s="248" t="s">
        <v>555</v>
      </c>
      <c r="G520" s="245"/>
      <c r="H520" s="249">
        <v>-2.1669999999999998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288</v>
      </c>
      <c r="AU520" s="255" t="s">
        <v>86</v>
      </c>
      <c r="AV520" s="13" t="s">
        <v>86</v>
      </c>
      <c r="AW520" s="13" t="s">
        <v>33</v>
      </c>
      <c r="AX520" s="13" t="s">
        <v>77</v>
      </c>
      <c r="AY520" s="255" t="s">
        <v>281</v>
      </c>
    </row>
    <row r="521" s="13" customFormat="1">
      <c r="A521" s="13"/>
      <c r="B521" s="244"/>
      <c r="C521" s="245"/>
      <c r="D521" s="246" t="s">
        <v>288</v>
      </c>
      <c r="E521" s="247" t="s">
        <v>1</v>
      </c>
      <c r="F521" s="248" t="s">
        <v>555</v>
      </c>
      <c r="G521" s="245"/>
      <c r="H521" s="249">
        <v>-2.1669999999999998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288</v>
      </c>
      <c r="AU521" s="255" t="s">
        <v>86</v>
      </c>
      <c r="AV521" s="13" t="s">
        <v>86</v>
      </c>
      <c r="AW521" s="13" t="s">
        <v>33</v>
      </c>
      <c r="AX521" s="13" t="s">
        <v>77</v>
      </c>
      <c r="AY521" s="255" t="s">
        <v>281</v>
      </c>
    </row>
    <row r="522" s="13" customFormat="1">
      <c r="A522" s="13"/>
      <c r="B522" s="244"/>
      <c r="C522" s="245"/>
      <c r="D522" s="246" t="s">
        <v>288</v>
      </c>
      <c r="E522" s="247" t="s">
        <v>1</v>
      </c>
      <c r="F522" s="248" t="s">
        <v>551</v>
      </c>
      <c r="G522" s="245"/>
      <c r="H522" s="249">
        <v>-1.7729999999999999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288</v>
      </c>
      <c r="AU522" s="255" t="s">
        <v>86</v>
      </c>
      <c r="AV522" s="13" t="s">
        <v>86</v>
      </c>
      <c r="AW522" s="13" t="s">
        <v>33</v>
      </c>
      <c r="AX522" s="13" t="s">
        <v>77</v>
      </c>
      <c r="AY522" s="255" t="s">
        <v>281</v>
      </c>
    </row>
    <row r="523" s="13" customFormat="1">
      <c r="A523" s="13"/>
      <c r="B523" s="244"/>
      <c r="C523" s="245"/>
      <c r="D523" s="246" t="s">
        <v>288</v>
      </c>
      <c r="E523" s="247" t="s">
        <v>1</v>
      </c>
      <c r="F523" s="248" t="s">
        <v>551</v>
      </c>
      <c r="G523" s="245"/>
      <c r="H523" s="249">
        <v>-1.7729999999999999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288</v>
      </c>
      <c r="AU523" s="255" t="s">
        <v>86</v>
      </c>
      <c r="AV523" s="13" t="s">
        <v>86</v>
      </c>
      <c r="AW523" s="13" t="s">
        <v>33</v>
      </c>
      <c r="AX523" s="13" t="s">
        <v>77</v>
      </c>
      <c r="AY523" s="255" t="s">
        <v>281</v>
      </c>
    </row>
    <row r="524" s="13" customFormat="1">
      <c r="A524" s="13"/>
      <c r="B524" s="244"/>
      <c r="C524" s="245"/>
      <c r="D524" s="246" t="s">
        <v>288</v>
      </c>
      <c r="E524" s="247" t="s">
        <v>1</v>
      </c>
      <c r="F524" s="248" t="s">
        <v>565</v>
      </c>
      <c r="G524" s="245"/>
      <c r="H524" s="249">
        <v>-1.379</v>
      </c>
      <c r="I524" s="250"/>
      <c r="J524" s="245"/>
      <c r="K524" s="245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288</v>
      </c>
      <c r="AU524" s="255" t="s">
        <v>86</v>
      </c>
      <c r="AV524" s="13" t="s">
        <v>86</v>
      </c>
      <c r="AW524" s="13" t="s">
        <v>33</v>
      </c>
      <c r="AX524" s="13" t="s">
        <v>77</v>
      </c>
      <c r="AY524" s="255" t="s">
        <v>281</v>
      </c>
    </row>
    <row r="525" s="13" customFormat="1">
      <c r="A525" s="13"/>
      <c r="B525" s="244"/>
      <c r="C525" s="245"/>
      <c r="D525" s="246" t="s">
        <v>288</v>
      </c>
      <c r="E525" s="247" t="s">
        <v>1</v>
      </c>
      <c r="F525" s="248" t="s">
        <v>565</v>
      </c>
      <c r="G525" s="245"/>
      <c r="H525" s="249">
        <v>-1.379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288</v>
      </c>
      <c r="AU525" s="255" t="s">
        <v>86</v>
      </c>
      <c r="AV525" s="13" t="s">
        <v>86</v>
      </c>
      <c r="AW525" s="13" t="s">
        <v>33</v>
      </c>
      <c r="AX525" s="13" t="s">
        <v>77</v>
      </c>
      <c r="AY525" s="255" t="s">
        <v>281</v>
      </c>
    </row>
    <row r="526" s="13" customFormat="1">
      <c r="A526" s="13"/>
      <c r="B526" s="244"/>
      <c r="C526" s="245"/>
      <c r="D526" s="246" t="s">
        <v>288</v>
      </c>
      <c r="E526" s="247" t="s">
        <v>1</v>
      </c>
      <c r="F526" s="248" t="s">
        <v>556</v>
      </c>
      <c r="G526" s="245"/>
      <c r="H526" s="249">
        <v>-2.8570000000000002</v>
      </c>
      <c r="I526" s="250"/>
      <c r="J526" s="245"/>
      <c r="K526" s="245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288</v>
      </c>
      <c r="AU526" s="255" t="s">
        <v>86</v>
      </c>
      <c r="AV526" s="13" t="s">
        <v>86</v>
      </c>
      <c r="AW526" s="13" t="s">
        <v>33</v>
      </c>
      <c r="AX526" s="13" t="s">
        <v>77</v>
      </c>
      <c r="AY526" s="255" t="s">
        <v>281</v>
      </c>
    </row>
    <row r="527" s="13" customFormat="1">
      <c r="A527" s="13"/>
      <c r="B527" s="244"/>
      <c r="C527" s="245"/>
      <c r="D527" s="246" t="s">
        <v>288</v>
      </c>
      <c r="E527" s="247" t="s">
        <v>1</v>
      </c>
      <c r="F527" s="248" t="s">
        <v>565</v>
      </c>
      <c r="G527" s="245"/>
      <c r="H527" s="249">
        <v>-1.379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288</v>
      </c>
      <c r="AU527" s="255" t="s">
        <v>86</v>
      </c>
      <c r="AV527" s="13" t="s">
        <v>86</v>
      </c>
      <c r="AW527" s="13" t="s">
        <v>33</v>
      </c>
      <c r="AX527" s="13" t="s">
        <v>77</v>
      </c>
      <c r="AY527" s="255" t="s">
        <v>281</v>
      </c>
    </row>
    <row r="528" s="13" customFormat="1">
      <c r="A528" s="13"/>
      <c r="B528" s="244"/>
      <c r="C528" s="245"/>
      <c r="D528" s="246" t="s">
        <v>288</v>
      </c>
      <c r="E528" s="247" t="s">
        <v>1</v>
      </c>
      <c r="F528" s="248" t="s">
        <v>565</v>
      </c>
      <c r="G528" s="245"/>
      <c r="H528" s="249">
        <v>-1.379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288</v>
      </c>
      <c r="AU528" s="255" t="s">
        <v>86</v>
      </c>
      <c r="AV528" s="13" t="s">
        <v>86</v>
      </c>
      <c r="AW528" s="13" t="s">
        <v>33</v>
      </c>
      <c r="AX528" s="13" t="s">
        <v>77</v>
      </c>
      <c r="AY528" s="255" t="s">
        <v>281</v>
      </c>
    </row>
    <row r="529" s="13" customFormat="1">
      <c r="A529" s="13"/>
      <c r="B529" s="244"/>
      <c r="C529" s="245"/>
      <c r="D529" s="246" t="s">
        <v>288</v>
      </c>
      <c r="E529" s="247" t="s">
        <v>1</v>
      </c>
      <c r="F529" s="248" t="s">
        <v>565</v>
      </c>
      <c r="G529" s="245"/>
      <c r="H529" s="249">
        <v>-1.379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288</v>
      </c>
      <c r="AU529" s="255" t="s">
        <v>86</v>
      </c>
      <c r="AV529" s="13" t="s">
        <v>86</v>
      </c>
      <c r="AW529" s="13" t="s">
        <v>33</v>
      </c>
      <c r="AX529" s="13" t="s">
        <v>77</v>
      </c>
      <c r="AY529" s="255" t="s">
        <v>281</v>
      </c>
    </row>
    <row r="530" s="13" customFormat="1">
      <c r="A530" s="13"/>
      <c r="B530" s="244"/>
      <c r="C530" s="245"/>
      <c r="D530" s="246" t="s">
        <v>288</v>
      </c>
      <c r="E530" s="247" t="s">
        <v>1</v>
      </c>
      <c r="F530" s="248" t="s">
        <v>565</v>
      </c>
      <c r="G530" s="245"/>
      <c r="H530" s="249">
        <v>-1.379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288</v>
      </c>
      <c r="AU530" s="255" t="s">
        <v>86</v>
      </c>
      <c r="AV530" s="13" t="s">
        <v>86</v>
      </c>
      <c r="AW530" s="13" t="s">
        <v>33</v>
      </c>
      <c r="AX530" s="13" t="s">
        <v>77</v>
      </c>
      <c r="AY530" s="255" t="s">
        <v>281</v>
      </c>
    </row>
    <row r="531" s="13" customFormat="1">
      <c r="A531" s="13"/>
      <c r="B531" s="244"/>
      <c r="C531" s="245"/>
      <c r="D531" s="246" t="s">
        <v>288</v>
      </c>
      <c r="E531" s="247" t="s">
        <v>1</v>
      </c>
      <c r="F531" s="248" t="s">
        <v>565</v>
      </c>
      <c r="G531" s="245"/>
      <c r="H531" s="249">
        <v>-1.379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288</v>
      </c>
      <c r="AU531" s="255" t="s">
        <v>86</v>
      </c>
      <c r="AV531" s="13" t="s">
        <v>86</v>
      </c>
      <c r="AW531" s="13" t="s">
        <v>33</v>
      </c>
      <c r="AX531" s="13" t="s">
        <v>77</v>
      </c>
      <c r="AY531" s="255" t="s">
        <v>281</v>
      </c>
    </row>
    <row r="532" s="13" customFormat="1">
      <c r="A532" s="13"/>
      <c r="B532" s="244"/>
      <c r="C532" s="245"/>
      <c r="D532" s="246" t="s">
        <v>288</v>
      </c>
      <c r="E532" s="247" t="s">
        <v>1</v>
      </c>
      <c r="F532" s="248" t="s">
        <v>576</v>
      </c>
      <c r="G532" s="245"/>
      <c r="H532" s="249">
        <v>-1.02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288</v>
      </c>
      <c r="AU532" s="255" t="s">
        <v>86</v>
      </c>
      <c r="AV532" s="13" t="s">
        <v>86</v>
      </c>
      <c r="AW532" s="13" t="s">
        <v>33</v>
      </c>
      <c r="AX532" s="13" t="s">
        <v>77</v>
      </c>
      <c r="AY532" s="255" t="s">
        <v>281</v>
      </c>
    </row>
    <row r="533" s="13" customFormat="1">
      <c r="A533" s="13"/>
      <c r="B533" s="244"/>
      <c r="C533" s="245"/>
      <c r="D533" s="246" t="s">
        <v>288</v>
      </c>
      <c r="E533" s="247" t="s">
        <v>1</v>
      </c>
      <c r="F533" s="248" t="s">
        <v>565</v>
      </c>
      <c r="G533" s="245"/>
      <c r="H533" s="249">
        <v>-1.379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288</v>
      </c>
      <c r="AU533" s="255" t="s">
        <v>86</v>
      </c>
      <c r="AV533" s="13" t="s">
        <v>86</v>
      </c>
      <c r="AW533" s="13" t="s">
        <v>33</v>
      </c>
      <c r="AX533" s="13" t="s">
        <v>77</v>
      </c>
      <c r="AY533" s="255" t="s">
        <v>281</v>
      </c>
    </row>
    <row r="534" s="13" customFormat="1">
      <c r="A534" s="13"/>
      <c r="B534" s="244"/>
      <c r="C534" s="245"/>
      <c r="D534" s="246" t="s">
        <v>288</v>
      </c>
      <c r="E534" s="247" t="s">
        <v>1</v>
      </c>
      <c r="F534" s="248" t="s">
        <v>565</v>
      </c>
      <c r="G534" s="245"/>
      <c r="H534" s="249">
        <v>-1.379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288</v>
      </c>
      <c r="AU534" s="255" t="s">
        <v>86</v>
      </c>
      <c r="AV534" s="13" t="s">
        <v>86</v>
      </c>
      <c r="AW534" s="13" t="s">
        <v>33</v>
      </c>
      <c r="AX534" s="13" t="s">
        <v>77</v>
      </c>
      <c r="AY534" s="255" t="s">
        <v>281</v>
      </c>
    </row>
    <row r="535" s="13" customFormat="1">
      <c r="A535" s="13"/>
      <c r="B535" s="244"/>
      <c r="C535" s="245"/>
      <c r="D535" s="246" t="s">
        <v>288</v>
      </c>
      <c r="E535" s="247" t="s">
        <v>1</v>
      </c>
      <c r="F535" s="248" t="s">
        <v>565</v>
      </c>
      <c r="G535" s="245"/>
      <c r="H535" s="249">
        <v>-1.379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288</v>
      </c>
      <c r="AU535" s="255" t="s">
        <v>86</v>
      </c>
      <c r="AV535" s="13" t="s">
        <v>86</v>
      </c>
      <c r="AW535" s="13" t="s">
        <v>33</v>
      </c>
      <c r="AX535" s="13" t="s">
        <v>77</v>
      </c>
      <c r="AY535" s="255" t="s">
        <v>281</v>
      </c>
    </row>
    <row r="536" s="13" customFormat="1">
      <c r="A536" s="13"/>
      <c r="B536" s="244"/>
      <c r="C536" s="245"/>
      <c r="D536" s="246" t="s">
        <v>288</v>
      </c>
      <c r="E536" s="247" t="s">
        <v>1</v>
      </c>
      <c r="F536" s="248" t="s">
        <v>565</v>
      </c>
      <c r="G536" s="245"/>
      <c r="H536" s="249">
        <v>-1.379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288</v>
      </c>
      <c r="AU536" s="255" t="s">
        <v>86</v>
      </c>
      <c r="AV536" s="13" t="s">
        <v>86</v>
      </c>
      <c r="AW536" s="13" t="s">
        <v>33</v>
      </c>
      <c r="AX536" s="13" t="s">
        <v>77</v>
      </c>
      <c r="AY536" s="255" t="s">
        <v>281</v>
      </c>
    </row>
    <row r="537" s="13" customFormat="1">
      <c r="A537" s="13"/>
      <c r="B537" s="244"/>
      <c r="C537" s="245"/>
      <c r="D537" s="246" t="s">
        <v>288</v>
      </c>
      <c r="E537" s="247" t="s">
        <v>1</v>
      </c>
      <c r="F537" s="248" t="s">
        <v>576</v>
      </c>
      <c r="G537" s="245"/>
      <c r="H537" s="249">
        <v>-1.02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288</v>
      </c>
      <c r="AU537" s="255" t="s">
        <v>86</v>
      </c>
      <c r="AV537" s="13" t="s">
        <v>86</v>
      </c>
      <c r="AW537" s="13" t="s">
        <v>33</v>
      </c>
      <c r="AX537" s="13" t="s">
        <v>77</v>
      </c>
      <c r="AY537" s="255" t="s">
        <v>281</v>
      </c>
    </row>
    <row r="538" s="13" customFormat="1">
      <c r="A538" s="13"/>
      <c r="B538" s="244"/>
      <c r="C538" s="245"/>
      <c r="D538" s="246" t="s">
        <v>288</v>
      </c>
      <c r="E538" s="247" t="s">
        <v>1</v>
      </c>
      <c r="F538" s="248" t="s">
        <v>576</v>
      </c>
      <c r="G538" s="245"/>
      <c r="H538" s="249">
        <v>-1.02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288</v>
      </c>
      <c r="AU538" s="255" t="s">
        <v>86</v>
      </c>
      <c r="AV538" s="13" t="s">
        <v>86</v>
      </c>
      <c r="AW538" s="13" t="s">
        <v>33</v>
      </c>
      <c r="AX538" s="13" t="s">
        <v>77</v>
      </c>
      <c r="AY538" s="255" t="s">
        <v>281</v>
      </c>
    </row>
    <row r="539" s="13" customFormat="1">
      <c r="A539" s="13"/>
      <c r="B539" s="244"/>
      <c r="C539" s="245"/>
      <c r="D539" s="246" t="s">
        <v>288</v>
      </c>
      <c r="E539" s="247" t="s">
        <v>1</v>
      </c>
      <c r="F539" s="248" t="s">
        <v>565</v>
      </c>
      <c r="G539" s="245"/>
      <c r="H539" s="249">
        <v>-1.379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288</v>
      </c>
      <c r="AU539" s="255" t="s">
        <v>86</v>
      </c>
      <c r="AV539" s="13" t="s">
        <v>86</v>
      </c>
      <c r="AW539" s="13" t="s">
        <v>33</v>
      </c>
      <c r="AX539" s="13" t="s">
        <v>77</v>
      </c>
      <c r="AY539" s="255" t="s">
        <v>281</v>
      </c>
    </row>
    <row r="540" s="13" customFormat="1">
      <c r="A540" s="13"/>
      <c r="B540" s="244"/>
      <c r="C540" s="245"/>
      <c r="D540" s="246" t="s">
        <v>288</v>
      </c>
      <c r="E540" s="247" t="s">
        <v>1</v>
      </c>
      <c r="F540" s="248" t="s">
        <v>551</v>
      </c>
      <c r="G540" s="245"/>
      <c r="H540" s="249">
        <v>-1.7729999999999999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288</v>
      </c>
      <c r="AU540" s="255" t="s">
        <v>86</v>
      </c>
      <c r="AV540" s="13" t="s">
        <v>86</v>
      </c>
      <c r="AW540" s="13" t="s">
        <v>33</v>
      </c>
      <c r="AX540" s="13" t="s">
        <v>77</v>
      </c>
      <c r="AY540" s="255" t="s">
        <v>281</v>
      </c>
    </row>
    <row r="541" s="13" customFormat="1">
      <c r="A541" s="13"/>
      <c r="B541" s="244"/>
      <c r="C541" s="245"/>
      <c r="D541" s="246" t="s">
        <v>288</v>
      </c>
      <c r="E541" s="247" t="s">
        <v>1</v>
      </c>
      <c r="F541" s="248" t="s">
        <v>576</v>
      </c>
      <c r="G541" s="245"/>
      <c r="H541" s="249">
        <v>-1.02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288</v>
      </c>
      <c r="AU541" s="255" t="s">
        <v>86</v>
      </c>
      <c r="AV541" s="13" t="s">
        <v>86</v>
      </c>
      <c r="AW541" s="13" t="s">
        <v>33</v>
      </c>
      <c r="AX541" s="13" t="s">
        <v>77</v>
      </c>
      <c r="AY541" s="255" t="s">
        <v>281</v>
      </c>
    </row>
    <row r="542" s="13" customFormat="1">
      <c r="A542" s="13"/>
      <c r="B542" s="244"/>
      <c r="C542" s="245"/>
      <c r="D542" s="246" t="s">
        <v>288</v>
      </c>
      <c r="E542" s="247" t="s">
        <v>1</v>
      </c>
      <c r="F542" s="248" t="s">
        <v>577</v>
      </c>
      <c r="G542" s="245"/>
      <c r="H542" s="249">
        <v>-2.04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288</v>
      </c>
      <c r="AU542" s="255" t="s">
        <v>86</v>
      </c>
      <c r="AV542" s="13" t="s">
        <v>86</v>
      </c>
      <c r="AW542" s="13" t="s">
        <v>33</v>
      </c>
      <c r="AX542" s="13" t="s">
        <v>77</v>
      </c>
      <c r="AY542" s="255" t="s">
        <v>281</v>
      </c>
    </row>
    <row r="543" s="13" customFormat="1">
      <c r="A543" s="13"/>
      <c r="B543" s="244"/>
      <c r="C543" s="245"/>
      <c r="D543" s="246" t="s">
        <v>288</v>
      </c>
      <c r="E543" s="247" t="s">
        <v>1</v>
      </c>
      <c r="F543" s="248" t="s">
        <v>551</v>
      </c>
      <c r="G543" s="245"/>
      <c r="H543" s="249">
        <v>-1.7729999999999999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288</v>
      </c>
      <c r="AU543" s="255" t="s">
        <v>86</v>
      </c>
      <c r="AV543" s="13" t="s">
        <v>86</v>
      </c>
      <c r="AW543" s="13" t="s">
        <v>33</v>
      </c>
      <c r="AX543" s="13" t="s">
        <v>77</v>
      </c>
      <c r="AY543" s="255" t="s">
        <v>281</v>
      </c>
    </row>
    <row r="544" s="13" customFormat="1">
      <c r="A544" s="13"/>
      <c r="B544" s="244"/>
      <c r="C544" s="245"/>
      <c r="D544" s="246" t="s">
        <v>288</v>
      </c>
      <c r="E544" s="247" t="s">
        <v>1</v>
      </c>
      <c r="F544" s="248" t="s">
        <v>561</v>
      </c>
      <c r="G544" s="245"/>
      <c r="H544" s="249">
        <v>-3.7799999999999998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288</v>
      </c>
      <c r="AU544" s="255" t="s">
        <v>86</v>
      </c>
      <c r="AV544" s="13" t="s">
        <v>86</v>
      </c>
      <c r="AW544" s="13" t="s">
        <v>33</v>
      </c>
      <c r="AX544" s="13" t="s">
        <v>77</v>
      </c>
      <c r="AY544" s="255" t="s">
        <v>281</v>
      </c>
    </row>
    <row r="545" s="13" customFormat="1">
      <c r="A545" s="13"/>
      <c r="B545" s="244"/>
      <c r="C545" s="245"/>
      <c r="D545" s="246" t="s">
        <v>288</v>
      </c>
      <c r="E545" s="247" t="s">
        <v>1</v>
      </c>
      <c r="F545" s="248" t="s">
        <v>578</v>
      </c>
      <c r="G545" s="245"/>
      <c r="H545" s="249">
        <v>-4.5899999999999999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288</v>
      </c>
      <c r="AU545" s="255" t="s">
        <v>86</v>
      </c>
      <c r="AV545" s="13" t="s">
        <v>86</v>
      </c>
      <c r="AW545" s="13" t="s">
        <v>33</v>
      </c>
      <c r="AX545" s="13" t="s">
        <v>77</v>
      </c>
      <c r="AY545" s="255" t="s">
        <v>281</v>
      </c>
    </row>
    <row r="546" s="13" customFormat="1">
      <c r="A546" s="13"/>
      <c r="B546" s="244"/>
      <c r="C546" s="245"/>
      <c r="D546" s="246" t="s">
        <v>288</v>
      </c>
      <c r="E546" s="247" t="s">
        <v>1</v>
      </c>
      <c r="F546" s="248" t="s">
        <v>579</v>
      </c>
      <c r="G546" s="245"/>
      <c r="H546" s="249">
        <v>-4.6799999999999997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288</v>
      </c>
      <c r="AU546" s="255" t="s">
        <v>86</v>
      </c>
      <c r="AV546" s="13" t="s">
        <v>86</v>
      </c>
      <c r="AW546" s="13" t="s">
        <v>33</v>
      </c>
      <c r="AX546" s="13" t="s">
        <v>77</v>
      </c>
      <c r="AY546" s="255" t="s">
        <v>281</v>
      </c>
    </row>
    <row r="547" s="13" customFormat="1">
      <c r="A547" s="13"/>
      <c r="B547" s="244"/>
      <c r="C547" s="245"/>
      <c r="D547" s="246" t="s">
        <v>288</v>
      </c>
      <c r="E547" s="247" t="s">
        <v>1</v>
      </c>
      <c r="F547" s="248" t="s">
        <v>578</v>
      </c>
      <c r="G547" s="245"/>
      <c r="H547" s="249">
        <v>-4.5899999999999999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288</v>
      </c>
      <c r="AU547" s="255" t="s">
        <v>86</v>
      </c>
      <c r="AV547" s="13" t="s">
        <v>86</v>
      </c>
      <c r="AW547" s="13" t="s">
        <v>33</v>
      </c>
      <c r="AX547" s="13" t="s">
        <v>77</v>
      </c>
      <c r="AY547" s="255" t="s">
        <v>281</v>
      </c>
    </row>
    <row r="548" s="13" customFormat="1">
      <c r="A548" s="13"/>
      <c r="B548" s="244"/>
      <c r="C548" s="245"/>
      <c r="D548" s="246" t="s">
        <v>288</v>
      </c>
      <c r="E548" s="247" t="s">
        <v>1</v>
      </c>
      <c r="F548" s="248" t="s">
        <v>551</v>
      </c>
      <c r="G548" s="245"/>
      <c r="H548" s="249">
        <v>-1.7729999999999999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288</v>
      </c>
      <c r="AU548" s="255" t="s">
        <v>86</v>
      </c>
      <c r="AV548" s="13" t="s">
        <v>86</v>
      </c>
      <c r="AW548" s="13" t="s">
        <v>33</v>
      </c>
      <c r="AX548" s="13" t="s">
        <v>77</v>
      </c>
      <c r="AY548" s="255" t="s">
        <v>281</v>
      </c>
    </row>
    <row r="549" s="13" customFormat="1">
      <c r="A549" s="13"/>
      <c r="B549" s="244"/>
      <c r="C549" s="245"/>
      <c r="D549" s="246" t="s">
        <v>288</v>
      </c>
      <c r="E549" s="247" t="s">
        <v>1</v>
      </c>
      <c r="F549" s="248" t="s">
        <v>555</v>
      </c>
      <c r="G549" s="245"/>
      <c r="H549" s="249">
        <v>-2.1669999999999998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288</v>
      </c>
      <c r="AU549" s="255" t="s">
        <v>86</v>
      </c>
      <c r="AV549" s="13" t="s">
        <v>86</v>
      </c>
      <c r="AW549" s="13" t="s">
        <v>33</v>
      </c>
      <c r="AX549" s="13" t="s">
        <v>77</v>
      </c>
      <c r="AY549" s="255" t="s">
        <v>281</v>
      </c>
    </row>
    <row r="550" s="13" customFormat="1">
      <c r="A550" s="13"/>
      <c r="B550" s="244"/>
      <c r="C550" s="245"/>
      <c r="D550" s="246" t="s">
        <v>288</v>
      </c>
      <c r="E550" s="247" t="s">
        <v>1</v>
      </c>
      <c r="F550" s="248" t="s">
        <v>555</v>
      </c>
      <c r="G550" s="245"/>
      <c r="H550" s="249">
        <v>-2.1669999999999998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288</v>
      </c>
      <c r="AU550" s="255" t="s">
        <v>86</v>
      </c>
      <c r="AV550" s="13" t="s">
        <v>86</v>
      </c>
      <c r="AW550" s="13" t="s">
        <v>33</v>
      </c>
      <c r="AX550" s="13" t="s">
        <v>77</v>
      </c>
      <c r="AY550" s="255" t="s">
        <v>281</v>
      </c>
    </row>
    <row r="551" s="13" customFormat="1">
      <c r="A551" s="13"/>
      <c r="B551" s="244"/>
      <c r="C551" s="245"/>
      <c r="D551" s="246" t="s">
        <v>288</v>
      </c>
      <c r="E551" s="247" t="s">
        <v>1</v>
      </c>
      <c r="F551" s="248" t="s">
        <v>580</v>
      </c>
      <c r="G551" s="245"/>
      <c r="H551" s="249">
        <v>-4.29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288</v>
      </c>
      <c r="AU551" s="255" t="s">
        <v>86</v>
      </c>
      <c r="AV551" s="13" t="s">
        <v>86</v>
      </c>
      <c r="AW551" s="13" t="s">
        <v>33</v>
      </c>
      <c r="AX551" s="13" t="s">
        <v>77</v>
      </c>
      <c r="AY551" s="255" t="s">
        <v>281</v>
      </c>
    </row>
    <row r="552" s="13" customFormat="1">
      <c r="A552" s="13"/>
      <c r="B552" s="244"/>
      <c r="C552" s="245"/>
      <c r="D552" s="246" t="s">
        <v>288</v>
      </c>
      <c r="E552" s="247" t="s">
        <v>1</v>
      </c>
      <c r="F552" s="248" t="s">
        <v>581</v>
      </c>
      <c r="G552" s="245"/>
      <c r="H552" s="249">
        <v>-2.625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288</v>
      </c>
      <c r="AU552" s="255" t="s">
        <v>86</v>
      </c>
      <c r="AV552" s="13" t="s">
        <v>86</v>
      </c>
      <c r="AW552" s="13" t="s">
        <v>33</v>
      </c>
      <c r="AX552" s="13" t="s">
        <v>77</v>
      </c>
      <c r="AY552" s="255" t="s">
        <v>281</v>
      </c>
    </row>
    <row r="553" s="13" customFormat="1">
      <c r="A553" s="13"/>
      <c r="B553" s="244"/>
      <c r="C553" s="245"/>
      <c r="D553" s="246" t="s">
        <v>288</v>
      </c>
      <c r="E553" s="247" t="s">
        <v>1</v>
      </c>
      <c r="F553" s="248" t="s">
        <v>581</v>
      </c>
      <c r="G553" s="245"/>
      <c r="H553" s="249">
        <v>-2.625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288</v>
      </c>
      <c r="AU553" s="255" t="s">
        <v>86</v>
      </c>
      <c r="AV553" s="13" t="s">
        <v>86</v>
      </c>
      <c r="AW553" s="13" t="s">
        <v>33</v>
      </c>
      <c r="AX553" s="13" t="s">
        <v>77</v>
      </c>
      <c r="AY553" s="255" t="s">
        <v>281</v>
      </c>
    </row>
    <row r="554" s="13" customFormat="1">
      <c r="A554" s="13"/>
      <c r="B554" s="244"/>
      <c r="C554" s="245"/>
      <c r="D554" s="246" t="s">
        <v>288</v>
      </c>
      <c r="E554" s="247" t="s">
        <v>1</v>
      </c>
      <c r="F554" s="248" t="s">
        <v>581</v>
      </c>
      <c r="G554" s="245"/>
      <c r="H554" s="249">
        <v>-2.625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288</v>
      </c>
      <c r="AU554" s="255" t="s">
        <v>86</v>
      </c>
      <c r="AV554" s="13" t="s">
        <v>86</v>
      </c>
      <c r="AW554" s="13" t="s">
        <v>33</v>
      </c>
      <c r="AX554" s="13" t="s">
        <v>77</v>
      </c>
      <c r="AY554" s="255" t="s">
        <v>281</v>
      </c>
    </row>
    <row r="555" s="13" customFormat="1">
      <c r="A555" s="13"/>
      <c r="B555" s="244"/>
      <c r="C555" s="245"/>
      <c r="D555" s="246" t="s">
        <v>288</v>
      </c>
      <c r="E555" s="247" t="s">
        <v>1</v>
      </c>
      <c r="F555" s="248" t="s">
        <v>552</v>
      </c>
      <c r="G555" s="245"/>
      <c r="H555" s="249">
        <v>-1.5760000000000001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288</v>
      </c>
      <c r="AU555" s="255" t="s">
        <v>86</v>
      </c>
      <c r="AV555" s="13" t="s">
        <v>86</v>
      </c>
      <c r="AW555" s="13" t="s">
        <v>33</v>
      </c>
      <c r="AX555" s="13" t="s">
        <v>77</v>
      </c>
      <c r="AY555" s="255" t="s">
        <v>281</v>
      </c>
    </row>
    <row r="556" s="13" customFormat="1">
      <c r="A556" s="13"/>
      <c r="B556" s="244"/>
      <c r="C556" s="245"/>
      <c r="D556" s="246" t="s">
        <v>288</v>
      </c>
      <c r="E556" s="247" t="s">
        <v>1</v>
      </c>
      <c r="F556" s="248" t="s">
        <v>552</v>
      </c>
      <c r="G556" s="245"/>
      <c r="H556" s="249">
        <v>-1.5760000000000001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288</v>
      </c>
      <c r="AU556" s="255" t="s">
        <v>86</v>
      </c>
      <c r="AV556" s="13" t="s">
        <v>86</v>
      </c>
      <c r="AW556" s="13" t="s">
        <v>33</v>
      </c>
      <c r="AX556" s="13" t="s">
        <v>77</v>
      </c>
      <c r="AY556" s="255" t="s">
        <v>281</v>
      </c>
    </row>
    <row r="557" s="13" customFormat="1">
      <c r="A557" s="13"/>
      <c r="B557" s="244"/>
      <c r="C557" s="245"/>
      <c r="D557" s="246" t="s">
        <v>288</v>
      </c>
      <c r="E557" s="247" t="s">
        <v>1</v>
      </c>
      <c r="F557" s="248" t="s">
        <v>582</v>
      </c>
      <c r="G557" s="245"/>
      <c r="H557" s="249">
        <v>-1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288</v>
      </c>
      <c r="AU557" s="255" t="s">
        <v>86</v>
      </c>
      <c r="AV557" s="13" t="s">
        <v>86</v>
      </c>
      <c r="AW557" s="13" t="s">
        <v>33</v>
      </c>
      <c r="AX557" s="13" t="s">
        <v>77</v>
      </c>
      <c r="AY557" s="255" t="s">
        <v>281</v>
      </c>
    </row>
    <row r="558" s="13" customFormat="1">
      <c r="A558" s="13"/>
      <c r="B558" s="244"/>
      <c r="C558" s="245"/>
      <c r="D558" s="246" t="s">
        <v>288</v>
      </c>
      <c r="E558" s="247" t="s">
        <v>1</v>
      </c>
      <c r="F558" s="248" t="s">
        <v>583</v>
      </c>
      <c r="G558" s="245"/>
      <c r="H558" s="249">
        <v>-1.3200000000000001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288</v>
      </c>
      <c r="AU558" s="255" t="s">
        <v>86</v>
      </c>
      <c r="AV558" s="13" t="s">
        <v>86</v>
      </c>
      <c r="AW558" s="13" t="s">
        <v>33</v>
      </c>
      <c r="AX558" s="13" t="s">
        <v>77</v>
      </c>
      <c r="AY558" s="255" t="s">
        <v>281</v>
      </c>
    </row>
    <row r="559" s="13" customFormat="1">
      <c r="A559" s="13"/>
      <c r="B559" s="244"/>
      <c r="C559" s="245"/>
      <c r="D559" s="246" t="s">
        <v>288</v>
      </c>
      <c r="E559" s="247" t="s">
        <v>1</v>
      </c>
      <c r="F559" s="248" t="s">
        <v>557</v>
      </c>
      <c r="G559" s="245"/>
      <c r="H559" s="249">
        <v>-2.3100000000000001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288</v>
      </c>
      <c r="AU559" s="255" t="s">
        <v>86</v>
      </c>
      <c r="AV559" s="13" t="s">
        <v>86</v>
      </c>
      <c r="AW559" s="13" t="s">
        <v>33</v>
      </c>
      <c r="AX559" s="13" t="s">
        <v>77</v>
      </c>
      <c r="AY559" s="255" t="s">
        <v>281</v>
      </c>
    </row>
    <row r="560" s="13" customFormat="1">
      <c r="A560" s="13"/>
      <c r="B560" s="244"/>
      <c r="C560" s="245"/>
      <c r="D560" s="246" t="s">
        <v>288</v>
      </c>
      <c r="E560" s="247" t="s">
        <v>1</v>
      </c>
      <c r="F560" s="248" t="s">
        <v>552</v>
      </c>
      <c r="G560" s="245"/>
      <c r="H560" s="249">
        <v>-1.5760000000000001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288</v>
      </c>
      <c r="AU560" s="255" t="s">
        <v>86</v>
      </c>
      <c r="AV560" s="13" t="s">
        <v>86</v>
      </c>
      <c r="AW560" s="13" t="s">
        <v>33</v>
      </c>
      <c r="AX560" s="13" t="s">
        <v>77</v>
      </c>
      <c r="AY560" s="255" t="s">
        <v>281</v>
      </c>
    </row>
    <row r="561" s="13" customFormat="1">
      <c r="A561" s="13"/>
      <c r="B561" s="244"/>
      <c r="C561" s="245"/>
      <c r="D561" s="246" t="s">
        <v>288</v>
      </c>
      <c r="E561" s="247" t="s">
        <v>1</v>
      </c>
      <c r="F561" s="248" t="s">
        <v>574</v>
      </c>
      <c r="G561" s="245"/>
      <c r="H561" s="249">
        <v>-3.52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288</v>
      </c>
      <c r="AU561" s="255" t="s">
        <v>86</v>
      </c>
      <c r="AV561" s="13" t="s">
        <v>86</v>
      </c>
      <c r="AW561" s="13" t="s">
        <v>33</v>
      </c>
      <c r="AX561" s="13" t="s">
        <v>77</v>
      </c>
      <c r="AY561" s="255" t="s">
        <v>281</v>
      </c>
    </row>
    <row r="562" s="13" customFormat="1">
      <c r="A562" s="13"/>
      <c r="B562" s="244"/>
      <c r="C562" s="245"/>
      <c r="D562" s="246" t="s">
        <v>288</v>
      </c>
      <c r="E562" s="247" t="s">
        <v>1</v>
      </c>
      <c r="F562" s="248" t="s">
        <v>551</v>
      </c>
      <c r="G562" s="245"/>
      <c r="H562" s="249">
        <v>-1.7729999999999999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288</v>
      </c>
      <c r="AU562" s="255" t="s">
        <v>86</v>
      </c>
      <c r="AV562" s="13" t="s">
        <v>86</v>
      </c>
      <c r="AW562" s="13" t="s">
        <v>33</v>
      </c>
      <c r="AX562" s="13" t="s">
        <v>77</v>
      </c>
      <c r="AY562" s="255" t="s">
        <v>281</v>
      </c>
    </row>
    <row r="563" s="13" customFormat="1">
      <c r="A563" s="13"/>
      <c r="B563" s="244"/>
      <c r="C563" s="245"/>
      <c r="D563" s="246" t="s">
        <v>288</v>
      </c>
      <c r="E563" s="247" t="s">
        <v>1</v>
      </c>
      <c r="F563" s="248" t="s">
        <v>581</v>
      </c>
      <c r="G563" s="245"/>
      <c r="H563" s="249">
        <v>-2.625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288</v>
      </c>
      <c r="AU563" s="255" t="s">
        <v>86</v>
      </c>
      <c r="AV563" s="13" t="s">
        <v>86</v>
      </c>
      <c r="AW563" s="13" t="s">
        <v>33</v>
      </c>
      <c r="AX563" s="13" t="s">
        <v>77</v>
      </c>
      <c r="AY563" s="255" t="s">
        <v>281</v>
      </c>
    </row>
    <row r="564" s="13" customFormat="1">
      <c r="A564" s="13"/>
      <c r="B564" s="244"/>
      <c r="C564" s="245"/>
      <c r="D564" s="246" t="s">
        <v>288</v>
      </c>
      <c r="E564" s="247" t="s">
        <v>1</v>
      </c>
      <c r="F564" s="248" t="s">
        <v>581</v>
      </c>
      <c r="G564" s="245"/>
      <c r="H564" s="249">
        <v>-2.625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288</v>
      </c>
      <c r="AU564" s="255" t="s">
        <v>86</v>
      </c>
      <c r="AV564" s="13" t="s">
        <v>86</v>
      </c>
      <c r="AW564" s="13" t="s">
        <v>33</v>
      </c>
      <c r="AX564" s="13" t="s">
        <v>77</v>
      </c>
      <c r="AY564" s="255" t="s">
        <v>281</v>
      </c>
    </row>
    <row r="565" s="13" customFormat="1">
      <c r="A565" s="13"/>
      <c r="B565" s="244"/>
      <c r="C565" s="245"/>
      <c r="D565" s="246" t="s">
        <v>288</v>
      </c>
      <c r="E565" s="247" t="s">
        <v>1</v>
      </c>
      <c r="F565" s="248" t="s">
        <v>580</v>
      </c>
      <c r="G565" s="245"/>
      <c r="H565" s="249">
        <v>-4.29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288</v>
      </c>
      <c r="AU565" s="255" t="s">
        <v>86</v>
      </c>
      <c r="AV565" s="13" t="s">
        <v>86</v>
      </c>
      <c r="AW565" s="13" t="s">
        <v>33</v>
      </c>
      <c r="AX565" s="13" t="s">
        <v>77</v>
      </c>
      <c r="AY565" s="255" t="s">
        <v>281</v>
      </c>
    </row>
    <row r="566" s="13" customFormat="1">
      <c r="A566" s="13"/>
      <c r="B566" s="244"/>
      <c r="C566" s="245"/>
      <c r="D566" s="246" t="s">
        <v>288</v>
      </c>
      <c r="E566" s="247" t="s">
        <v>1</v>
      </c>
      <c r="F566" s="248" t="s">
        <v>557</v>
      </c>
      <c r="G566" s="245"/>
      <c r="H566" s="249">
        <v>-2.3100000000000001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288</v>
      </c>
      <c r="AU566" s="255" t="s">
        <v>86</v>
      </c>
      <c r="AV566" s="13" t="s">
        <v>86</v>
      </c>
      <c r="AW566" s="13" t="s">
        <v>33</v>
      </c>
      <c r="AX566" s="13" t="s">
        <v>77</v>
      </c>
      <c r="AY566" s="255" t="s">
        <v>281</v>
      </c>
    </row>
    <row r="567" s="13" customFormat="1">
      <c r="A567" s="13"/>
      <c r="B567" s="244"/>
      <c r="C567" s="245"/>
      <c r="D567" s="246" t="s">
        <v>288</v>
      </c>
      <c r="E567" s="247" t="s">
        <v>1</v>
      </c>
      <c r="F567" s="248" t="s">
        <v>584</v>
      </c>
      <c r="G567" s="245"/>
      <c r="H567" s="249">
        <v>-3.2999999999999998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288</v>
      </c>
      <c r="AU567" s="255" t="s">
        <v>86</v>
      </c>
      <c r="AV567" s="13" t="s">
        <v>86</v>
      </c>
      <c r="AW567" s="13" t="s">
        <v>33</v>
      </c>
      <c r="AX567" s="13" t="s">
        <v>77</v>
      </c>
      <c r="AY567" s="255" t="s">
        <v>281</v>
      </c>
    </row>
    <row r="568" s="13" customFormat="1">
      <c r="A568" s="13"/>
      <c r="B568" s="244"/>
      <c r="C568" s="245"/>
      <c r="D568" s="246" t="s">
        <v>288</v>
      </c>
      <c r="E568" s="247" t="s">
        <v>1</v>
      </c>
      <c r="F568" s="248" t="s">
        <v>578</v>
      </c>
      <c r="G568" s="245"/>
      <c r="H568" s="249">
        <v>-4.5899999999999999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288</v>
      </c>
      <c r="AU568" s="255" t="s">
        <v>86</v>
      </c>
      <c r="AV568" s="13" t="s">
        <v>86</v>
      </c>
      <c r="AW568" s="13" t="s">
        <v>33</v>
      </c>
      <c r="AX568" s="13" t="s">
        <v>77</v>
      </c>
      <c r="AY568" s="255" t="s">
        <v>281</v>
      </c>
    </row>
    <row r="569" s="13" customFormat="1">
      <c r="A569" s="13"/>
      <c r="B569" s="244"/>
      <c r="C569" s="245"/>
      <c r="D569" s="246" t="s">
        <v>288</v>
      </c>
      <c r="E569" s="247" t="s">
        <v>1</v>
      </c>
      <c r="F569" s="248" t="s">
        <v>557</v>
      </c>
      <c r="G569" s="245"/>
      <c r="H569" s="249">
        <v>-2.3100000000000001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288</v>
      </c>
      <c r="AU569" s="255" t="s">
        <v>86</v>
      </c>
      <c r="AV569" s="13" t="s">
        <v>86</v>
      </c>
      <c r="AW569" s="13" t="s">
        <v>33</v>
      </c>
      <c r="AX569" s="13" t="s">
        <v>77</v>
      </c>
      <c r="AY569" s="255" t="s">
        <v>281</v>
      </c>
    </row>
    <row r="570" s="13" customFormat="1">
      <c r="A570" s="13"/>
      <c r="B570" s="244"/>
      <c r="C570" s="245"/>
      <c r="D570" s="246" t="s">
        <v>288</v>
      </c>
      <c r="E570" s="247" t="s">
        <v>1</v>
      </c>
      <c r="F570" s="248" t="s">
        <v>579</v>
      </c>
      <c r="G570" s="245"/>
      <c r="H570" s="249">
        <v>-4.6799999999999997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288</v>
      </c>
      <c r="AU570" s="255" t="s">
        <v>86</v>
      </c>
      <c r="AV570" s="13" t="s">
        <v>86</v>
      </c>
      <c r="AW570" s="13" t="s">
        <v>33</v>
      </c>
      <c r="AX570" s="13" t="s">
        <v>77</v>
      </c>
      <c r="AY570" s="255" t="s">
        <v>281</v>
      </c>
    </row>
    <row r="571" s="13" customFormat="1">
      <c r="A571" s="13"/>
      <c r="B571" s="244"/>
      <c r="C571" s="245"/>
      <c r="D571" s="246" t="s">
        <v>288</v>
      </c>
      <c r="E571" s="247" t="s">
        <v>1</v>
      </c>
      <c r="F571" s="248" t="s">
        <v>585</v>
      </c>
      <c r="G571" s="245"/>
      <c r="H571" s="249">
        <v>-2.7749999999999999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288</v>
      </c>
      <c r="AU571" s="255" t="s">
        <v>86</v>
      </c>
      <c r="AV571" s="13" t="s">
        <v>86</v>
      </c>
      <c r="AW571" s="13" t="s">
        <v>33</v>
      </c>
      <c r="AX571" s="13" t="s">
        <v>77</v>
      </c>
      <c r="AY571" s="255" t="s">
        <v>281</v>
      </c>
    </row>
    <row r="572" s="13" customFormat="1">
      <c r="A572" s="13"/>
      <c r="B572" s="244"/>
      <c r="C572" s="245"/>
      <c r="D572" s="246" t="s">
        <v>288</v>
      </c>
      <c r="E572" s="247" t="s">
        <v>1</v>
      </c>
      <c r="F572" s="248" t="s">
        <v>561</v>
      </c>
      <c r="G572" s="245"/>
      <c r="H572" s="249">
        <v>-3.7799999999999998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288</v>
      </c>
      <c r="AU572" s="255" t="s">
        <v>86</v>
      </c>
      <c r="AV572" s="13" t="s">
        <v>86</v>
      </c>
      <c r="AW572" s="13" t="s">
        <v>33</v>
      </c>
      <c r="AX572" s="13" t="s">
        <v>77</v>
      </c>
      <c r="AY572" s="255" t="s">
        <v>281</v>
      </c>
    </row>
    <row r="573" s="13" customFormat="1">
      <c r="A573" s="13"/>
      <c r="B573" s="244"/>
      <c r="C573" s="245"/>
      <c r="D573" s="246" t="s">
        <v>288</v>
      </c>
      <c r="E573" s="247" t="s">
        <v>1</v>
      </c>
      <c r="F573" s="248" t="s">
        <v>578</v>
      </c>
      <c r="G573" s="245"/>
      <c r="H573" s="249">
        <v>-4.5899999999999999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288</v>
      </c>
      <c r="AU573" s="255" t="s">
        <v>86</v>
      </c>
      <c r="AV573" s="13" t="s">
        <v>86</v>
      </c>
      <c r="AW573" s="13" t="s">
        <v>33</v>
      </c>
      <c r="AX573" s="13" t="s">
        <v>77</v>
      </c>
      <c r="AY573" s="255" t="s">
        <v>281</v>
      </c>
    </row>
    <row r="574" s="13" customFormat="1">
      <c r="A574" s="13"/>
      <c r="B574" s="244"/>
      <c r="C574" s="245"/>
      <c r="D574" s="246" t="s">
        <v>288</v>
      </c>
      <c r="E574" s="247" t="s">
        <v>1</v>
      </c>
      <c r="F574" s="248" t="s">
        <v>576</v>
      </c>
      <c r="G574" s="245"/>
      <c r="H574" s="249">
        <v>-1.02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288</v>
      </c>
      <c r="AU574" s="255" t="s">
        <v>86</v>
      </c>
      <c r="AV574" s="13" t="s">
        <v>86</v>
      </c>
      <c r="AW574" s="13" t="s">
        <v>33</v>
      </c>
      <c r="AX574" s="13" t="s">
        <v>77</v>
      </c>
      <c r="AY574" s="255" t="s">
        <v>281</v>
      </c>
    </row>
    <row r="575" s="13" customFormat="1">
      <c r="A575" s="13"/>
      <c r="B575" s="244"/>
      <c r="C575" s="245"/>
      <c r="D575" s="246" t="s">
        <v>288</v>
      </c>
      <c r="E575" s="247" t="s">
        <v>1</v>
      </c>
      <c r="F575" s="248" t="s">
        <v>586</v>
      </c>
      <c r="G575" s="245"/>
      <c r="H575" s="249">
        <v>-1.6799999999999999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288</v>
      </c>
      <c r="AU575" s="255" t="s">
        <v>86</v>
      </c>
      <c r="AV575" s="13" t="s">
        <v>86</v>
      </c>
      <c r="AW575" s="13" t="s">
        <v>33</v>
      </c>
      <c r="AX575" s="13" t="s">
        <v>77</v>
      </c>
      <c r="AY575" s="255" t="s">
        <v>281</v>
      </c>
    </row>
    <row r="576" s="13" customFormat="1">
      <c r="A576" s="13"/>
      <c r="B576" s="244"/>
      <c r="C576" s="245"/>
      <c r="D576" s="246" t="s">
        <v>288</v>
      </c>
      <c r="E576" s="247" t="s">
        <v>1</v>
      </c>
      <c r="F576" s="248" t="s">
        <v>576</v>
      </c>
      <c r="G576" s="245"/>
      <c r="H576" s="249">
        <v>-1.02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288</v>
      </c>
      <c r="AU576" s="255" t="s">
        <v>86</v>
      </c>
      <c r="AV576" s="13" t="s">
        <v>86</v>
      </c>
      <c r="AW576" s="13" t="s">
        <v>33</v>
      </c>
      <c r="AX576" s="13" t="s">
        <v>77</v>
      </c>
      <c r="AY576" s="255" t="s">
        <v>281</v>
      </c>
    </row>
    <row r="577" s="13" customFormat="1">
      <c r="A577" s="13"/>
      <c r="B577" s="244"/>
      <c r="C577" s="245"/>
      <c r="D577" s="246" t="s">
        <v>288</v>
      </c>
      <c r="E577" s="247" t="s">
        <v>1</v>
      </c>
      <c r="F577" s="248" t="s">
        <v>587</v>
      </c>
      <c r="G577" s="245"/>
      <c r="H577" s="249">
        <v>-1.365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288</v>
      </c>
      <c r="AU577" s="255" t="s">
        <v>86</v>
      </c>
      <c r="AV577" s="13" t="s">
        <v>86</v>
      </c>
      <c r="AW577" s="13" t="s">
        <v>33</v>
      </c>
      <c r="AX577" s="13" t="s">
        <v>77</v>
      </c>
      <c r="AY577" s="255" t="s">
        <v>281</v>
      </c>
    </row>
    <row r="578" s="13" customFormat="1">
      <c r="A578" s="13"/>
      <c r="B578" s="244"/>
      <c r="C578" s="245"/>
      <c r="D578" s="246" t="s">
        <v>288</v>
      </c>
      <c r="E578" s="247" t="s">
        <v>1</v>
      </c>
      <c r="F578" s="248" t="s">
        <v>588</v>
      </c>
      <c r="G578" s="245"/>
      <c r="H578" s="249">
        <v>-1.2350000000000001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288</v>
      </c>
      <c r="AU578" s="255" t="s">
        <v>86</v>
      </c>
      <c r="AV578" s="13" t="s">
        <v>86</v>
      </c>
      <c r="AW578" s="13" t="s">
        <v>33</v>
      </c>
      <c r="AX578" s="13" t="s">
        <v>77</v>
      </c>
      <c r="AY578" s="255" t="s">
        <v>281</v>
      </c>
    </row>
    <row r="579" s="13" customFormat="1">
      <c r="A579" s="13"/>
      <c r="B579" s="244"/>
      <c r="C579" s="245"/>
      <c r="D579" s="246" t="s">
        <v>288</v>
      </c>
      <c r="E579" s="247" t="s">
        <v>1</v>
      </c>
      <c r="F579" s="248" t="s">
        <v>588</v>
      </c>
      <c r="G579" s="245"/>
      <c r="H579" s="249">
        <v>-1.2350000000000001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288</v>
      </c>
      <c r="AU579" s="255" t="s">
        <v>86</v>
      </c>
      <c r="AV579" s="13" t="s">
        <v>86</v>
      </c>
      <c r="AW579" s="13" t="s">
        <v>33</v>
      </c>
      <c r="AX579" s="13" t="s">
        <v>77</v>
      </c>
      <c r="AY579" s="255" t="s">
        <v>281</v>
      </c>
    </row>
    <row r="580" s="13" customFormat="1">
      <c r="A580" s="13"/>
      <c r="B580" s="244"/>
      <c r="C580" s="245"/>
      <c r="D580" s="246" t="s">
        <v>288</v>
      </c>
      <c r="E580" s="247" t="s">
        <v>1</v>
      </c>
      <c r="F580" s="248" t="s">
        <v>576</v>
      </c>
      <c r="G580" s="245"/>
      <c r="H580" s="249">
        <v>-1.02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288</v>
      </c>
      <c r="AU580" s="255" t="s">
        <v>86</v>
      </c>
      <c r="AV580" s="13" t="s">
        <v>86</v>
      </c>
      <c r="AW580" s="13" t="s">
        <v>33</v>
      </c>
      <c r="AX580" s="13" t="s">
        <v>77</v>
      </c>
      <c r="AY580" s="255" t="s">
        <v>281</v>
      </c>
    </row>
    <row r="581" s="13" customFormat="1">
      <c r="A581" s="13"/>
      <c r="B581" s="244"/>
      <c r="C581" s="245"/>
      <c r="D581" s="246" t="s">
        <v>288</v>
      </c>
      <c r="E581" s="247" t="s">
        <v>1</v>
      </c>
      <c r="F581" s="248" t="s">
        <v>587</v>
      </c>
      <c r="G581" s="245"/>
      <c r="H581" s="249">
        <v>-1.365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288</v>
      </c>
      <c r="AU581" s="255" t="s">
        <v>86</v>
      </c>
      <c r="AV581" s="13" t="s">
        <v>86</v>
      </c>
      <c r="AW581" s="13" t="s">
        <v>33</v>
      </c>
      <c r="AX581" s="13" t="s">
        <v>77</v>
      </c>
      <c r="AY581" s="255" t="s">
        <v>281</v>
      </c>
    </row>
    <row r="582" s="13" customFormat="1">
      <c r="A582" s="13"/>
      <c r="B582" s="244"/>
      <c r="C582" s="245"/>
      <c r="D582" s="246" t="s">
        <v>288</v>
      </c>
      <c r="E582" s="247" t="s">
        <v>1</v>
      </c>
      <c r="F582" s="248" t="s">
        <v>588</v>
      </c>
      <c r="G582" s="245"/>
      <c r="H582" s="249">
        <v>-1.2350000000000001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288</v>
      </c>
      <c r="AU582" s="255" t="s">
        <v>86</v>
      </c>
      <c r="AV582" s="13" t="s">
        <v>86</v>
      </c>
      <c r="AW582" s="13" t="s">
        <v>33</v>
      </c>
      <c r="AX582" s="13" t="s">
        <v>77</v>
      </c>
      <c r="AY582" s="255" t="s">
        <v>281</v>
      </c>
    </row>
    <row r="583" s="13" customFormat="1">
      <c r="A583" s="13"/>
      <c r="B583" s="244"/>
      <c r="C583" s="245"/>
      <c r="D583" s="246" t="s">
        <v>288</v>
      </c>
      <c r="E583" s="247" t="s">
        <v>1</v>
      </c>
      <c r="F583" s="248" t="s">
        <v>588</v>
      </c>
      <c r="G583" s="245"/>
      <c r="H583" s="249">
        <v>-1.2350000000000001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288</v>
      </c>
      <c r="AU583" s="255" t="s">
        <v>86</v>
      </c>
      <c r="AV583" s="13" t="s">
        <v>86</v>
      </c>
      <c r="AW583" s="13" t="s">
        <v>33</v>
      </c>
      <c r="AX583" s="13" t="s">
        <v>77</v>
      </c>
      <c r="AY583" s="255" t="s">
        <v>281</v>
      </c>
    </row>
    <row r="584" s="13" customFormat="1">
      <c r="A584" s="13"/>
      <c r="B584" s="244"/>
      <c r="C584" s="245"/>
      <c r="D584" s="246" t="s">
        <v>288</v>
      </c>
      <c r="E584" s="247" t="s">
        <v>1</v>
      </c>
      <c r="F584" s="248" t="s">
        <v>576</v>
      </c>
      <c r="G584" s="245"/>
      <c r="H584" s="249">
        <v>-1.02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288</v>
      </c>
      <c r="AU584" s="255" t="s">
        <v>86</v>
      </c>
      <c r="AV584" s="13" t="s">
        <v>86</v>
      </c>
      <c r="AW584" s="13" t="s">
        <v>33</v>
      </c>
      <c r="AX584" s="13" t="s">
        <v>77</v>
      </c>
      <c r="AY584" s="255" t="s">
        <v>281</v>
      </c>
    </row>
    <row r="585" s="13" customFormat="1">
      <c r="A585" s="13"/>
      <c r="B585" s="244"/>
      <c r="C585" s="245"/>
      <c r="D585" s="246" t="s">
        <v>288</v>
      </c>
      <c r="E585" s="247" t="s">
        <v>1</v>
      </c>
      <c r="F585" s="248" t="s">
        <v>587</v>
      </c>
      <c r="G585" s="245"/>
      <c r="H585" s="249">
        <v>-1.365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288</v>
      </c>
      <c r="AU585" s="255" t="s">
        <v>86</v>
      </c>
      <c r="AV585" s="13" t="s">
        <v>86</v>
      </c>
      <c r="AW585" s="13" t="s">
        <v>33</v>
      </c>
      <c r="AX585" s="13" t="s">
        <v>77</v>
      </c>
      <c r="AY585" s="255" t="s">
        <v>281</v>
      </c>
    </row>
    <row r="586" s="13" customFormat="1">
      <c r="A586" s="13"/>
      <c r="B586" s="244"/>
      <c r="C586" s="245"/>
      <c r="D586" s="246" t="s">
        <v>288</v>
      </c>
      <c r="E586" s="247" t="s">
        <v>1</v>
      </c>
      <c r="F586" s="248" t="s">
        <v>588</v>
      </c>
      <c r="G586" s="245"/>
      <c r="H586" s="249">
        <v>-1.2350000000000001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288</v>
      </c>
      <c r="AU586" s="255" t="s">
        <v>86</v>
      </c>
      <c r="AV586" s="13" t="s">
        <v>86</v>
      </c>
      <c r="AW586" s="13" t="s">
        <v>33</v>
      </c>
      <c r="AX586" s="13" t="s">
        <v>77</v>
      </c>
      <c r="AY586" s="255" t="s">
        <v>281</v>
      </c>
    </row>
    <row r="587" s="13" customFormat="1">
      <c r="A587" s="13"/>
      <c r="B587" s="244"/>
      <c r="C587" s="245"/>
      <c r="D587" s="246" t="s">
        <v>288</v>
      </c>
      <c r="E587" s="247" t="s">
        <v>1</v>
      </c>
      <c r="F587" s="248" t="s">
        <v>588</v>
      </c>
      <c r="G587" s="245"/>
      <c r="H587" s="249">
        <v>-1.2350000000000001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288</v>
      </c>
      <c r="AU587" s="255" t="s">
        <v>86</v>
      </c>
      <c r="AV587" s="13" t="s">
        <v>86</v>
      </c>
      <c r="AW587" s="13" t="s">
        <v>33</v>
      </c>
      <c r="AX587" s="13" t="s">
        <v>77</v>
      </c>
      <c r="AY587" s="255" t="s">
        <v>281</v>
      </c>
    </row>
    <row r="588" s="13" customFormat="1">
      <c r="A588" s="13"/>
      <c r="B588" s="244"/>
      <c r="C588" s="245"/>
      <c r="D588" s="246" t="s">
        <v>288</v>
      </c>
      <c r="E588" s="247" t="s">
        <v>1</v>
      </c>
      <c r="F588" s="248" t="s">
        <v>576</v>
      </c>
      <c r="G588" s="245"/>
      <c r="H588" s="249">
        <v>-1.02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288</v>
      </c>
      <c r="AU588" s="255" t="s">
        <v>86</v>
      </c>
      <c r="AV588" s="13" t="s">
        <v>86</v>
      </c>
      <c r="AW588" s="13" t="s">
        <v>33</v>
      </c>
      <c r="AX588" s="13" t="s">
        <v>77</v>
      </c>
      <c r="AY588" s="255" t="s">
        <v>281</v>
      </c>
    </row>
    <row r="589" s="13" customFormat="1">
      <c r="A589" s="13"/>
      <c r="B589" s="244"/>
      <c r="C589" s="245"/>
      <c r="D589" s="246" t="s">
        <v>288</v>
      </c>
      <c r="E589" s="247" t="s">
        <v>1</v>
      </c>
      <c r="F589" s="248" t="s">
        <v>551</v>
      </c>
      <c r="G589" s="245"/>
      <c r="H589" s="249">
        <v>-1.7729999999999999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288</v>
      </c>
      <c r="AU589" s="255" t="s">
        <v>86</v>
      </c>
      <c r="AV589" s="13" t="s">
        <v>86</v>
      </c>
      <c r="AW589" s="13" t="s">
        <v>33</v>
      </c>
      <c r="AX589" s="13" t="s">
        <v>77</v>
      </c>
      <c r="AY589" s="255" t="s">
        <v>281</v>
      </c>
    </row>
    <row r="590" s="13" customFormat="1">
      <c r="A590" s="13"/>
      <c r="B590" s="244"/>
      <c r="C590" s="245"/>
      <c r="D590" s="246" t="s">
        <v>288</v>
      </c>
      <c r="E590" s="247" t="s">
        <v>1</v>
      </c>
      <c r="F590" s="248" t="s">
        <v>574</v>
      </c>
      <c r="G590" s="245"/>
      <c r="H590" s="249">
        <v>-3.52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288</v>
      </c>
      <c r="AU590" s="255" t="s">
        <v>86</v>
      </c>
      <c r="AV590" s="13" t="s">
        <v>86</v>
      </c>
      <c r="AW590" s="13" t="s">
        <v>33</v>
      </c>
      <c r="AX590" s="13" t="s">
        <v>77</v>
      </c>
      <c r="AY590" s="255" t="s">
        <v>281</v>
      </c>
    </row>
    <row r="591" s="13" customFormat="1">
      <c r="A591" s="13"/>
      <c r="B591" s="244"/>
      <c r="C591" s="245"/>
      <c r="D591" s="246" t="s">
        <v>288</v>
      </c>
      <c r="E591" s="247" t="s">
        <v>1</v>
      </c>
      <c r="F591" s="248" t="s">
        <v>555</v>
      </c>
      <c r="G591" s="245"/>
      <c r="H591" s="249">
        <v>-2.1669999999999998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288</v>
      </c>
      <c r="AU591" s="255" t="s">
        <v>86</v>
      </c>
      <c r="AV591" s="13" t="s">
        <v>86</v>
      </c>
      <c r="AW591" s="13" t="s">
        <v>33</v>
      </c>
      <c r="AX591" s="13" t="s">
        <v>77</v>
      </c>
      <c r="AY591" s="255" t="s">
        <v>281</v>
      </c>
    </row>
    <row r="592" s="13" customFormat="1">
      <c r="A592" s="13"/>
      <c r="B592" s="244"/>
      <c r="C592" s="245"/>
      <c r="D592" s="246" t="s">
        <v>288</v>
      </c>
      <c r="E592" s="247" t="s">
        <v>1</v>
      </c>
      <c r="F592" s="248" t="s">
        <v>574</v>
      </c>
      <c r="G592" s="245"/>
      <c r="H592" s="249">
        <v>-3.52</v>
      </c>
      <c r="I592" s="250"/>
      <c r="J592" s="245"/>
      <c r="K592" s="245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288</v>
      </c>
      <c r="AU592" s="255" t="s">
        <v>86</v>
      </c>
      <c r="AV592" s="13" t="s">
        <v>86</v>
      </c>
      <c r="AW592" s="13" t="s">
        <v>33</v>
      </c>
      <c r="AX592" s="13" t="s">
        <v>77</v>
      </c>
      <c r="AY592" s="255" t="s">
        <v>281</v>
      </c>
    </row>
    <row r="593" s="13" customFormat="1">
      <c r="A593" s="13"/>
      <c r="B593" s="244"/>
      <c r="C593" s="245"/>
      <c r="D593" s="246" t="s">
        <v>288</v>
      </c>
      <c r="E593" s="247" t="s">
        <v>1</v>
      </c>
      <c r="F593" s="248" t="s">
        <v>555</v>
      </c>
      <c r="G593" s="245"/>
      <c r="H593" s="249">
        <v>-2.1669999999999998</v>
      </c>
      <c r="I593" s="250"/>
      <c r="J593" s="245"/>
      <c r="K593" s="245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288</v>
      </c>
      <c r="AU593" s="255" t="s">
        <v>86</v>
      </c>
      <c r="AV593" s="13" t="s">
        <v>86</v>
      </c>
      <c r="AW593" s="13" t="s">
        <v>33</v>
      </c>
      <c r="AX593" s="13" t="s">
        <v>77</v>
      </c>
      <c r="AY593" s="255" t="s">
        <v>281</v>
      </c>
    </row>
    <row r="594" s="13" customFormat="1">
      <c r="A594" s="13"/>
      <c r="B594" s="244"/>
      <c r="C594" s="245"/>
      <c r="D594" s="246" t="s">
        <v>288</v>
      </c>
      <c r="E594" s="247" t="s">
        <v>1</v>
      </c>
      <c r="F594" s="248" t="s">
        <v>574</v>
      </c>
      <c r="G594" s="245"/>
      <c r="H594" s="249">
        <v>-3.52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288</v>
      </c>
      <c r="AU594" s="255" t="s">
        <v>86</v>
      </c>
      <c r="AV594" s="13" t="s">
        <v>86</v>
      </c>
      <c r="AW594" s="13" t="s">
        <v>33</v>
      </c>
      <c r="AX594" s="13" t="s">
        <v>77</v>
      </c>
      <c r="AY594" s="255" t="s">
        <v>281</v>
      </c>
    </row>
    <row r="595" s="13" customFormat="1">
      <c r="A595" s="13"/>
      <c r="B595" s="244"/>
      <c r="C595" s="245"/>
      <c r="D595" s="246" t="s">
        <v>288</v>
      </c>
      <c r="E595" s="247" t="s">
        <v>1</v>
      </c>
      <c r="F595" s="248" t="s">
        <v>552</v>
      </c>
      <c r="G595" s="245"/>
      <c r="H595" s="249">
        <v>-1.5760000000000001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288</v>
      </c>
      <c r="AU595" s="255" t="s">
        <v>86</v>
      </c>
      <c r="AV595" s="13" t="s">
        <v>86</v>
      </c>
      <c r="AW595" s="13" t="s">
        <v>33</v>
      </c>
      <c r="AX595" s="13" t="s">
        <v>77</v>
      </c>
      <c r="AY595" s="255" t="s">
        <v>281</v>
      </c>
    </row>
    <row r="596" s="13" customFormat="1">
      <c r="A596" s="13"/>
      <c r="B596" s="244"/>
      <c r="C596" s="245"/>
      <c r="D596" s="246" t="s">
        <v>288</v>
      </c>
      <c r="E596" s="247" t="s">
        <v>1</v>
      </c>
      <c r="F596" s="248" t="s">
        <v>556</v>
      </c>
      <c r="G596" s="245"/>
      <c r="H596" s="249">
        <v>-2.8570000000000002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288</v>
      </c>
      <c r="AU596" s="255" t="s">
        <v>86</v>
      </c>
      <c r="AV596" s="13" t="s">
        <v>86</v>
      </c>
      <c r="AW596" s="13" t="s">
        <v>33</v>
      </c>
      <c r="AX596" s="13" t="s">
        <v>77</v>
      </c>
      <c r="AY596" s="255" t="s">
        <v>281</v>
      </c>
    </row>
    <row r="597" s="13" customFormat="1">
      <c r="A597" s="13"/>
      <c r="B597" s="244"/>
      <c r="C597" s="245"/>
      <c r="D597" s="246" t="s">
        <v>288</v>
      </c>
      <c r="E597" s="247" t="s">
        <v>1</v>
      </c>
      <c r="F597" s="248" t="s">
        <v>557</v>
      </c>
      <c r="G597" s="245"/>
      <c r="H597" s="249">
        <v>-2.3100000000000001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288</v>
      </c>
      <c r="AU597" s="255" t="s">
        <v>86</v>
      </c>
      <c r="AV597" s="13" t="s">
        <v>86</v>
      </c>
      <c r="AW597" s="13" t="s">
        <v>33</v>
      </c>
      <c r="AX597" s="13" t="s">
        <v>77</v>
      </c>
      <c r="AY597" s="255" t="s">
        <v>281</v>
      </c>
    </row>
    <row r="598" s="13" customFormat="1">
      <c r="A598" s="13"/>
      <c r="B598" s="244"/>
      <c r="C598" s="245"/>
      <c r="D598" s="246" t="s">
        <v>288</v>
      </c>
      <c r="E598" s="247" t="s">
        <v>1</v>
      </c>
      <c r="F598" s="248" t="s">
        <v>555</v>
      </c>
      <c r="G598" s="245"/>
      <c r="H598" s="249">
        <v>-2.1669999999999998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288</v>
      </c>
      <c r="AU598" s="255" t="s">
        <v>86</v>
      </c>
      <c r="AV598" s="13" t="s">
        <v>86</v>
      </c>
      <c r="AW598" s="13" t="s">
        <v>33</v>
      </c>
      <c r="AX598" s="13" t="s">
        <v>77</v>
      </c>
      <c r="AY598" s="255" t="s">
        <v>281</v>
      </c>
    </row>
    <row r="599" s="13" customFormat="1">
      <c r="A599" s="13"/>
      <c r="B599" s="244"/>
      <c r="C599" s="245"/>
      <c r="D599" s="246" t="s">
        <v>288</v>
      </c>
      <c r="E599" s="247" t="s">
        <v>1</v>
      </c>
      <c r="F599" s="248" t="s">
        <v>552</v>
      </c>
      <c r="G599" s="245"/>
      <c r="H599" s="249">
        <v>-1.5760000000000001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288</v>
      </c>
      <c r="AU599" s="255" t="s">
        <v>86</v>
      </c>
      <c r="AV599" s="13" t="s">
        <v>86</v>
      </c>
      <c r="AW599" s="13" t="s">
        <v>33</v>
      </c>
      <c r="AX599" s="13" t="s">
        <v>77</v>
      </c>
      <c r="AY599" s="255" t="s">
        <v>281</v>
      </c>
    </row>
    <row r="600" s="13" customFormat="1">
      <c r="A600" s="13"/>
      <c r="B600" s="244"/>
      <c r="C600" s="245"/>
      <c r="D600" s="246" t="s">
        <v>288</v>
      </c>
      <c r="E600" s="247" t="s">
        <v>1</v>
      </c>
      <c r="F600" s="248" t="s">
        <v>552</v>
      </c>
      <c r="G600" s="245"/>
      <c r="H600" s="249">
        <v>-1.5760000000000001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288</v>
      </c>
      <c r="AU600" s="255" t="s">
        <v>86</v>
      </c>
      <c r="AV600" s="13" t="s">
        <v>86</v>
      </c>
      <c r="AW600" s="13" t="s">
        <v>33</v>
      </c>
      <c r="AX600" s="13" t="s">
        <v>77</v>
      </c>
      <c r="AY600" s="255" t="s">
        <v>281</v>
      </c>
    </row>
    <row r="601" s="13" customFormat="1">
      <c r="A601" s="13"/>
      <c r="B601" s="244"/>
      <c r="C601" s="245"/>
      <c r="D601" s="246" t="s">
        <v>288</v>
      </c>
      <c r="E601" s="247" t="s">
        <v>1</v>
      </c>
      <c r="F601" s="248" t="s">
        <v>555</v>
      </c>
      <c r="G601" s="245"/>
      <c r="H601" s="249">
        <v>-2.1669999999999998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288</v>
      </c>
      <c r="AU601" s="255" t="s">
        <v>86</v>
      </c>
      <c r="AV601" s="13" t="s">
        <v>86</v>
      </c>
      <c r="AW601" s="13" t="s">
        <v>33</v>
      </c>
      <c r="AX601" s="13" t="s">
        <v>77</v>
      </c>
      <c r="AY601" s="255" t="s">
        <v>281</v>
      </c>
    </row>
    <row r="602" s="13" customFormat="1">
      <c r="A602" s="13"/>
      <c r="B602" s="244"/>
      <c r="C602" s="245"/>
      <c r="D602" s="246" t="s">
        <v>288</v>
      </c>
      <c r="E602" s="247" t="s">
        <v>1</v>
      </c>
      <c r="F602" s="248" t="s">
        <v>555</v>
      </c>
      <c r="G602" s="245"/>
      <c r="H602" s="249">
        <v>-2.1669999999999998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288</v>
      </c>
      <c r="AU602" s="255" t="s">
        <v>86</v>
      </c>
      <c r="AV602" s="13" t="s">
        <v>86</v>
      </c>
      <c r="AW602" s="13" t="s">
        <v>33</v>
      </c>
      <c r="AX602" s="13" t="s">
        <v>77</v>
      </c>
      <c r="AY602" s="255" t="s">
        <v>281</v>
      </c>
    </row>
    <row r="603" s="13" customFormat="1">
      <c r="A603" s="13"/>
      <c r="B603" s="244"/>
      <c r="C603" s="245"/>
      <c r="D603" s="246" t="s">
        <v>288</v>
      </c>
      <c r="E603" s="247" t="s">
        <v>1</v>
      </c>
      <c r="F603" s="248" t="s">
        <v>551</v>
      </c>
      <c r="G603" s="245"/>
      <c r="H603" s="249">
        <v>-1.7729999999999999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288</v>
      </c>
      <c r="AU603" s="255" t="s">
        <v>86</v>
      </c>
      <c r="AV603" s="13" t="s">
        <v>86</v>
      </c>
      <c r="AW603" s="13" t="s">
        <v>33</v>
      </c>
      <c r="AX603" s="13" t="s">
        <v>77</v>
      </c>
      <c r="AY603" s="255" t="s">
        <v>281</v>
      </c>
    </row>
    <row r="604" s="13" customFormat="1">
      <c r="A604" s="13"/>
      <c r="B604" s="244"/>
      <c r="C604" s="245"/>
      <c r="D604" s="246" t="s">
        <v>288</v>
      </c>
      <c r="E604" s="247" t="s">
        <v>1</v>
      </c>
      <c r="F604" s="248" t="s">
        <v>560</v>
      </c>
      <c r="G604" s="245"/>
      <c r="H604" s="249">
        <v>-1.6799999999999999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288</v>
      </c>
      <c r="AU604" s="255" t="s">
        <v>86</v>
      </c>
      <c r="AV604" s="13" t="s">
        <v>86</v>
      </c>
      <c r="AW604" s="13" t="s">
        <v>33</v>
      </c>
      <c r="AX604" s="13" t="s">
        <v>77</v>
      </c>
      <c r="AY604" s="255" t="s">
        <v>281</v>
      </c>
    </row>
    <row r="605" s="13" customFormat="1">
      <c r="A605" s="13"/>
      <c r="B605" s="244"/>
      <c r="C605" s="245"/>
      <c r="D605" s="246" t="s">
        <v>288</v>
      </c>
      <c r="E605" s="247" t="s">
        <v>1</v>
      </c>
      <c r="F605" s="248" t="s">
        <v>587</v>
      </c>
      <c r="G605" s="245"/>
      <c r="H605" s="249">
        <v>-1.365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288</v>
      </c>
      <c r="AU605" s="255" t="s">
        <v>86</v>
      </c>
      <c r="AV605" s="13" t="s">
        <v>86</v>
      </c>
      <c r="AW605" s="13" t="s">
        <v>33</v>
      </c>
      <c r="AX605" s="13" t="s">
        <v>77</v>
      </c>
      <c r="AY605" s="255" t="s">
        <v>281</v>
      </c>
    </row>
    <row r="606" s="13" customFormat="1">
      <c r="A606" s="13"/>
      <c r="B606" s="244"/>
      <c r="C606" s="245"/>
      <c r="D606" s="246" t="s">
        <v>288</v>
      </c>
      <c r="E606" s="247" t="s">
        <v>1</v>
      </c>
      <c r="F606" s="248" t="s">
        <v>587</v>
      </c>
      <c r="G606" s="245"/>
      <c r="H606" s="249">
        <v>-1.365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288</v>
      </c>
      <c r="AU606" s="255" t="s">
        <v>86</v>
      </c>
      <c r="AV606" s="13" t="s">
        <v>86</v>
      </c>
      <c r="AW606" s="13" t="s">
        <v>33</v>
      </c>
      <c r="AX606" s="13" t="s">
        <v>77</v>
      </c>
      <c r="AY606" s="255" t="s">
        <v>281</v>
      </c>
    </row>
    <row r="607" s="13" customFormat="1">
      <c r="A607" s="13"/>
      <c r="B607" s="244"/>
      <c r="C607" s="245"/>
      <c r="D607" s="246" t="s">
        <v>288</v>
      </c>
      <c r="E607" s="247" t="s">
        <v>1</v>
      </c>
      <c r="F607" s="248" t="s">
        <v>560</v>
      </c>
      <c r="G607" s="245"/>
      <c r="H607" s="249">
        <v>-1.6799999999999999</v>
      </c>
      <c r="I607" s="250"/>
      <c r="J607" s="245"/>
      <c r="K607" s="245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288</v>
      </c>
      <c r="AU607" s="255" t="s">
        <v>86</v>
      </c>
      <c r="AV607" s="13" t="s">
        <v>86</v>
      </c>
      <c r="AW607" s="13" t="s">
        <v>33</v>
      </c>
      <c r="AX607" s="13" t="s">
        <v>77</v>
      </c>
      <c r="AY607" s="255" t="s">
        <v>281</v>
      </c>
    </row>
    <row r="608" s="13" customFormat="1">
      <c r="A608" s="13"/>
      <c r="B608" s="244"/>
      <c r="C608" s="245"/>
      <c r="D608" s="246" t="s">
        <v>288</v>
      </c>
      <c r="E608" s="247" t="s">
        <v>1</v>
      </c>
      <c r="F608" s="248" t="s">
        <v>574</v>
      </c>
      <c r="G608" s="245"/>
      <c r="H608" s="249">
        <v>-3.52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288</v>
      </c>
      <c r="AU608" s="255" t="s">
        <v>86</v>
      </c>
      <c r="AV608" s="13" t="s">
        <v>86</v>
      </c>
      <c r="AW608" s="13" t="s">
        <v>33</v>
      </c>
      <c r="AX608" s="13" t="s">
        <v>77</v>
      </c>
      <c r="AY608" s="255" t="s">
        <v>281</v>
      </c>
    </row>
    <row r="609" s="13" customFormat="1">
      <c r="A609" s="13"/>
      <c r="B609" s="244"/>
      <c r="C609" s="245"/>
      <c r="D609" s="246" t="s">
        <v>288</v>
      </c>
      <c r="E609" s="247" t="s">
        <v>1</v>
      </c>
      <c r="F609" s="248" t="s">
        <v>574</v>
      </c>
      <c r="G609" s="245"/>
      <c r="H609" s="249">
        <v>-3.52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288</v>
      </c>
      <c r="AU609" s="255" t="s">
        <v>86</v>
      </c>
      <c r="AV609" s="13" t="s">
        <v>86</v>
      </c>
      <c r="AW609" s="13" t="s">
        <v>33</v>
      </c>
      <c r="AX609" s="13" t="s">
        <v>77</v>
      </c>
      <c r="AY609" s="255" t="s">
        <v>281</v>
      </c>
    </row>
    <row r="610" s="13" customFormat="1">
      <c r="A610" s="13"/>
      <c r="B610" s="244"/>
      <c r="C610" s="245"/>
      <c r="D610" s="246" t="s">
        <v>288</v>
      </c>
      <c r="E610" s="247" t="s">
        <v>1</v>
      </c>
      <c r="F610" s="248" t="s">
        <v>575</v>
      </c>
      <c r="G610" s="245"/>
      <c r="H610" s="249">
        <v>-4.8399999999999999</v>
      </c>
      <c r="I610" s="250"/>
      <c r="J610" s="245"/>
      <c r="K610" s="245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288</v>
      </c>
      <c r="AU610" s="255" t="s">
        <v>86</v>
      </c>
      <c r="AV610" s="13" t="s">
        <v>86</v>
      </c>
      <c r="AW610" s="13" t="s">
        <v>33</v>
      </c>
      <c r="AX610" s="13" t="s">
        <v>77</v>
      </c>
      <c r="AY610" s="255" t="s">
        <v>281</v>
      </c>
    </row>
    <row r="611" s="13" customFormat="1">
      <c r="A611" s="13"/>
      <c r="B611" s="244"/>
      <c r="C611" s="245"/>
      <c r="D611" s="246" t="s">
        <v>288</v>
      </c>
      <c r="E611" s="247" t="s">
        <v>1</v>
      </c>
      <c r="F611" s="248" t="s">
        <v>552</v>
      </c>
      <c r="G611" s="245"/>
      <c r="H611" s="249">
        <v>-1.5760000000000001</v>
      </c>
      <c r="I611" s="250"/>
      <c r="J611" s="245"/>
      <c r="K611" s="245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288</v>
      </c>
      <c r="AU611" s="255" t="s">
        <v>86</v>
      </c>
      <c r="AV611" s="13" t="s">
        <v>86</v>
      </c>
      <c r="AW611" s="13" t="s">
        <v>33</v>
      </c>
      <c r="AX611" s="13" t="s">
        <v>77</v>
      </c>
      <c r="AY611" s="255" t="s">
        <v>281</v>
      </c>
    </row>
    <row r="612" s="13" customFormat="1">
      <c r="A612" s="13"/>
      <c r="B612" s="244"/>
      <c r="C612" s="245"/>
      <c r="D612" s="246" t="s">
        <v>288</v>
      </c>
      <c r="E612" s="247" t="s">
        <v>1</v>
      </c>
      <c r="F612" s="248" t="s">
        <v>552</v>
      </c>
      <c r="G612" s="245"/>
      <c r="H612" s="249">
        <v>-1.5760000000000001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288</v>
      </c>
      <c r="AU612" s="255" t="s">
        <v>86</v>
      </c>
      <c r="AV612" s="13" t="s">
        <v>86</v>
      </c>
      <c r="AW612" s="13" t="s">
        <v>33</v>
      </c>
      <c r="AX612" s="13" t="s">
        <v>77</v>
      </c>
      <c r="AY612" s="255" t="s">
        <v>281</v>
      </c>
    </row>
    <row r="613" s="13" customFormat="1">
      <c r="A613" s="13"/>
      <c r="B613" s="244"/>
      <c r="C613" s="245"/>
      <c r="D613" s="246" t="s">
        <v>288</v>
      </c>
      <c r="E613" s="247" t="s">
        <v>1</v>
      </c>
      <c r="F613" s="248" t="s">
        <v>574</v>
      </c>
      <c r="G613" s="245"/>
      <c r="H613" s="249">
        <v>-3.52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288</v>
      </c>
      <c r="AU613" s="255" t="s">
        <v>86</v>
      </c>
      <c r="AV613" s="13" t="s">
        <v>86</v>
      </c>
      <c r="AW613" s="13" t="s">
        <v>33</v>
      </c>
      <c r="AX613" s="13" t="s">
        <v>77</v>
      </c>
      <c r="AY613" s="255" t="s">
        <v>281</v>
      </c>
    </row>
    <row r="614" s="13" customFormat="1">
      <c r="A614" s="13"/>
      <c r="B614" s="244"/>
      <c r="C614" s="245"/>
      <c r="D614" s="246" t="s">
        <v>288</v>
      </c>
      <c r="E614" s="247" t="s">
        <v>1</v>
      </c>
      <c r="F614" s="248" t="s">
        <v>552</v>
      </c>
      <c r="G614" s="245"/>
      <c r="H614" s="249">
        <v>-1.5760000000000001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288</v>
      </c>
      <c r="AU614" s="255" t="s">
        <v>86</v>
      </c>
      <c r="AV614" s="13" t="s">
        <v>86</v>
      </c>
      <c r="AW614" s="13" t="s">
        <v>33</v>
      </c>
      <c r="AX614" s="13" t="s">
        <v>77</v>
      </c>
      <c r="AY614" s="255" t="s">
        <v>281</v>
      </c>
    </row>
    <row r="615" s="13" customFormat="1">
      <c r="A615" s="13"/>
      <c r="B615" s="244"/>
      <c r="C615" s="245"/>
      <c r="D615" s="246" t="s">
        <v>288</v>
      </c>
      <c r="E615" s="247" t="s">
        <v>1</v>
      </c>
      <c r="F615" s="248" t="s">
        <v>555</v>
      </c>
      <c r="G615" s="245"/>
      <c r="H615" s="249">
        <v>-2.1669999999999998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288</v>
      </c>
      <c r="AU615" s="255" t="s">
        <v>86</v>
      </c>
      <c r="AV615" s="13" t="s">
        <v>86</v>
      </c>
      <c r="AW615" s="13" t="s">
        <v>33</v>
      </c>
      <c r="AX615" s="13" t="s">
        <v>77</v>
      </c>
      <c r="AY615" s="255" t="s">
        <v>281</v>
      </c>
    </row>
    <row r="616" s="13" customFormat="1">
      <c r="A616" s="13"/>
      <c r="B616" s="244"/>
      <c r="C616" s="245"/>
      <c r="D616" s="246" t="s">
        <v>288</v>
      </c>
      <c r="E616" s="247" t="s">
        <v>1</v>
      </c>
      <c r="F616" s="248" t="s">
        <v>574</v>
      </c>
      <c r="G616" s="245"/>
      <c r="H616" s="249">
        <v>-3.52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288</v>
      </c>
      <c r="AU616" s="255" t="s">
        <v>86</v>
      </c>
      <c r="AV616" s="13" t="s">
        <v>86</v>
      </c>
      <c r="AW616" s="13" t="s">
        <v>33</v>
      </c>
      <c r="AX616" s="13" t="s">
        <v>77</v>
      </c>
      <c r="AY616" s="255" t="s">
        <v>281</v>
      </c>
    </row>
    <row r="617" s="13" customFormat="1">
      <c r="A617" s="13"/>
      <c r="B617" s="244"/>
      <c r="C617" s="245"/>
      <c r="D617" s="246" t="s">
        <v>288</v>
      </c>
      <c r="E617" s="247" t="s">
        <v>1</v>
      </c>
      <c r="F617" s="248" t="s">
        <v>574</v>
      </c>
      <c r="G617" s="245"/>
      <c r="H617" s="249">
        <v>-3.52</v>
      </c>
      <c r="I617" s="250"/>
      <c r="J617" s="245"/>
      <c r="K617" s="245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288</v>
      </c>
      <c r="AU617" s="255" t="s">
        <v>86</v>
      </c>
      <c r="AV617" s="13" t="s">
        <v>86</v>
      </c>
      <c r="AW617" s="13" t="s">
        <v>33</v>
      </c>
      <c r="AX617" s="13" t="s">
        <v>77</v>
      </c>
      <c r="AY617" s="255" t="s">
        <v>281</v>
      </c>
    </row>
    <row r="618" s="13" customFormat="1">
      <c r="A618" s="13"/>
      <c r="B618" s="244"/>
      <c r="C618" s="245"/>
      <c r="D618" s="246" t="s">
        <v>288</v>
      </c>
      <c r="E618" s="247" t="s">
        <v>1</v>
      </c>
      <c r="F618" s="248" t="s">
        <v>557</v>
      </c>
      <c r="G618" s="245"/>
      <c r="H618" s="249">
        <v>-2.3100000000000001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288</v>
      </c>
      <c r="AU618" s="255" t="s">
        <v>86</v>
      </c>
      <c r="AV618" s="13" t="s">
        <v>86</v>
      </c>
      <c r="AW618" s="13" t="s">
        <v>33</v>
      </c>
      <c r="AX618" s="13" t="s">
        <v>77</v>
      </c>
      <c r="AY618" s="255" t="s">
        <v>281</v>
      </c>
    </row>
    <row r="619" s="13" customFormat="1">
      <c r="A619" s="13"/>
      <c r="B619" s="244"/>
      <c r="C619" s="245"/>
      <c r="D619" s="246" t="s">
        <v>288</v>
      </c>
      <c r="E619" s="247" t="s">
        <v>1</v>
      </c>
      <c r="F619" s="248" t="s">
        <v>587</v>
      </c>
      <c r="G619" s="245"/>
      <c r="H619" s="249">
        <v>-1.365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288</v>
      </c>
      <c r="AU619" s="255" t="s">
        <v>86</v>
      </c>
      <c r="AV619" s="13" t="s">
        <v>86</v>
      </c>
      <c r="AW619" s="13" t="s">
        <v>33</v>
      </c>
      <c r="AX619" s="13" t="s">
        <v>77</v>
      </c>
      <c r="AY619" s="255" t="s">
        <v>281</v>
      </c>
    </row>
    <row r="620" s="13" customFormat="1">
      <c r="A620" s="13"/>
      <c r="B620" s="244"/>
      <c r="C620" s="245"/>
      <c r="D620" s="246" t="s">
        <v>288</v>
      </c>
      <c r="E620" s="247" t="s">
        <v>1</v>
      </c>
      <c r="F620" s="248" t="s">
        <v>587</v>
      </c>
      <c r="G620" s="245"/>
      <c r="H620" s="249">
        <v>-1.365</v>
      </c>
      <c r="I620" s="250"/>
      <c r="J620" s="245"/>
      <c r="K620" s="245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288</v>
      </c>
      <c r="AU620" s="255" t="s">
        <v>86</v>
      </c>
      <c r="AV620" s="13" t="s">
        <v>86</v>
      </c>
      <c r="AW620" s="13" t="s">
        <v>33</v>
      </c>
      <c r="AX620" s="13" t="s">
        <v>77</v>
      </c>
      <c r="AY620" s="255" t="s">
        <v>281</v>
      </c>
    </row>
    <row r="621" s="13" customFormat="1">
      <c r="A621" s="13"/>
      <c r="B621" s="244"/>
      <c r="C621" s="245"/>
      <c r="D621" s="246" t="s">
        <v>288</v>
      </c>
      <c r="E621" s="247" t="s">
        <v>1</v>
      </c>
      <c r="F621" s="248" t="s">
        <v>574</v>
      </c>
      <c r="G621" s="245"/>
      <c r="H621" s="249">
        <v>-3.52</v>
      </c>
      <c r="I621" s="250"/>
      <c r="J621" s="245"/>
      <c r="K621" s="245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288</v>
      </c>
      <c r="AU621" s="255" t="s">
        <v>86</v>
      </c>
      <c r="AV621" s="13" t="s">
        <v>86</v>
      </c>
      <c r="AW621" s="13" t="s">
        <v>33</v>
      </c>
      <c r="AX621" s="13" t="s">
        <v>77</v>
      </c>
      <c r="AY621" s="255" t="s">
        <v>281</v>
      </c>
    </row>
    <row r="622" s="13" customFormat="1">
      <c r="A622" s="13"/>
      <c r="B622" s="244"/>
      <c r="C622" s="245"/>
      <c r="D622" s="246" t="s">
        <v>288</v>
      </c>
      <c r="E622" s="247" t="s">
        <v>1</v>
      </c>
      <c r="F622" s="248" t="s">
        <v>555</v>
      </c>
      <c r="G622" s="245"/>
      <c r="H622" s="249">
        <v>-2.1669999999999998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288</v>
      </c>
      <c r="AU622" s="255" t="s">
        <v>86</v>
      </c>
      <c r="AV622" s="13" t="s">
        <v>86</v>
      </c>
      <c r="AW622" s="13" t="s">
        <v>33</v>
      </c>
      <c r="AX622" s="13" t="s">
        <v>77</v>
      </c>
      <c r="AY622" s="255" t="s">
        <v>281</v>
      </c>
    </row>
    <row r="623" s="13" customFormat="1">
      <c r="A623" s="13"/>
      <c r="B623" s="244"/>
      <c r="C623" s="245"/>
      <c r="D623" s="246" t="s">
        <v>288</v>
      </c>
      <c r="E623" s="247" t="s">
        <v>1</v>
      </c>
      <c r="F623" s="248" t="s">
        <v>574</v>
      </c>
      <c r="G623" s="245"/>
      <c r="H623" s="249">
        <v>-3.52</v>
      </c>
      <c r="I623" s="250"/>
      <c r="J623" s="245"/>
      <c r="K623" s="245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288</v>
      </c>
      <c r="AU623" s="255" t="s">
        <v>86</v>
      </c>
      <c r="AV623" s="13" t="s">
        <v>86</v>
      </c>
      <c r="AW623" s="13" t="s">
        <v>33</v>
      </c>
      <c r="AX623" s="13" t="s">
        <v>77</v>
      </c>
      <c r="AY623" s="255" t="s">
        <v>281</v>
      </c>
    </row>
    <row r="624" s="13" customFormat="1">
      <c r="A624" s="13"/>
      <c r="B624" s="244"/>
      <c r="C624" s="245"/>
      <c r="D624" s="246" t="s">
        <v>288</v>
      </c>
      <c r="E624" s="247" t="s">
        <v>1</v>
      </c>
      <c r="F624" s="248" t="s">
        <v>555</v>
      </c>
      <c r="G624" s="245"/>
      <c r="H624" s="249">
        <v>-2.1669999999999998</v>
      </c>
      <c r="I624" s="250"/>
      <c r="J624" s="245"/>
      <c r="K624" s="245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288</v>
      </c>
      <c r="AU624" s="255" t="s">
        <v>86</v>
      </c>
      <c r="AV624" s="13" t="s">
        <v>86</v>
      </c>
      <c r="AW624" s="13" t="s">
        <v>33</v>
      </c>
      <c r="AX624" s="13" t="s">
        <v>77</v>
      </c>
      <c r="AY624" s="255" t="s">
        <v>281</v>
      </c>
    </row>
    <row r="625" s="13" customFormat="1">
      <c r="A625" s="13"/>
      <c r="B625" s="244"/>
      <c r="C625" s="245"/>
      <c r="D625" s="246" t="s">
        <v>288</v>
      </c>
      <c r="E625" s="247" t="s">
        <v>1</v>
      </c>
      <c r="F625" s="248" t="s">
        <v>555</v>
      </c>
      <c r="G625" s="245"/>
      <c r="H625" s="249">
        <v>-2.1669999999999998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288</v>
      </c>
      <c r="AU625" s="255" t="s">
        <v>86</v>
      </c>
      <c r="AV625" s="13" t="s">
        <v>86</v>
      </c>
      <c r="AW625" s="13" t="s">
        <v>33</v>
      </c>
      <c r="AX625" s="13" t="s">
        <v>77</v>
      </c>
      <c r="AY625" s="255" t="s">
        <v>281</v>
      </c>
    </row>
    <row r="626" s="13" customFormat="1">
      <c r="A626" s="13"/>
      <c r="B626" s="244"/>
      <c r="C626" s="245"/>
      <c r="D626" s="246" t="s">
        <v>288</v>
      </c>
      <c r="E626" s="247" t="s">
        <v>1</v>
      </c>
      <c r="F626" s="248" t="s">
        <v>557</v>
      </c>
      <c r="G626" s="245"/>
      <c r="H626" s="249">
        <v>-2.3100000000000001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288</v>
      </c>
      <c r="AU626" s="255" t="s">
        <v>86</v>
      </c>
      <c r="AV626" s="13" t="s">
        <v>86</v>
      </c>
      <c r="AW626" s="13" t="s">
        <v>33</v>
      </c>
      <c r="AX626" s="13" t="s">
        <v>77</v>
      </c>
      <c r="AY626" s="255" t="s">
        <v>281</v>
      </c>
    </row>
    <row r="627" s="13" customFormat="1">
      <c r="A627" s="13"/>
      <c r="B627" s="244"/>
      <c r="C627" s="245"/>
      <c r="D627" s="246" t="s">
        <v>288</v>
      </c>
      <c r="E627" s="247" t="s">
        <v>1</v>
      </c>
      <c r="F627" s="248" t="s">
        <v>557</v>
      </c>
      <c r="G627" s="245"/>
      <c r="H627" s="249">
        <v>-2.3100000000000001</v>
      </c>
      <c r="I627" s="250"/>
      <c r="J627" s="245"/>
      <c r="K627" s="245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288</v>
      </c>
      <c r="AU627" s="255" t="s">
        <v>86</v>
      </c>
      <c r="AV627" s="13" t="s">
        <v>86</v>
      </c>
      <c r="AW627" s="13" t="s">
        <v>33</v>
      </c>
      <c r="AX627" s="13" t="s">
        <v>77</v>
      </c>
      <c r="AY627" s="255" t="s">
        <v>281</v>
      </c>
    </row>
    <row r="628" s="13" customFormat="1">
      <c r="A628" s="13"/>
      <c r="B628" s="244"/>
      <c r="C628" s="245"/>
      <c r="D628" s="246" t="s">
        <v>288</v>
      </c>
      <c r="E628" s="247" t="s">
        <v>1</v>
      </c>
      <c r="F628" s="248" t="s">
        <v>556</v>
      </c>
      <c r="G628" s="245"/>
      <c r="H628" s="249">
        <v>-2.8570000000000002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288</v>
      </c>
      <c r="AU628" s="255" t="s">
        <v>86</v>
      </c>
      <c r="AV628" s="13" t="s">
        <v>86</v>
      </c>
      <c r="AW628" s="13" t="s">
        <v>33</v>
      </c>
      <c r="AX628" s="13" t="s">
        <v>77</v>
      </c>
      <c r="AY628" s="255" t="s">
        <v>281</v>
      </c>
    </row>
    <row r="629" s="13" customFormat="1">
      <c r="A629" s="13"/>
      <c r="B629" s="244"/>
      <c r="C629" s="245"/>
      <c r="D629" s="246" t="s">
        <v>288</v>
      </c>
      <c r="E629" s="247" t="s">
        <v>1</v>
      </c>
      <c r="F629" s="248" t="s">
        <v>589</v>
      </c>
      <c r="G629" s="245"/>
      <c r="H629" s="249">
        <v>-2.7749999999999999</v>
      </c>
      <c r="I629" s="250"/>
      <c r="J629" s="245"/>
      <c r="K629" s="245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288</v>
      </c>
      <c r="AU629" s="255" t="s">
        <v>86</v>
      </c>
      <c r="AV629" s="13" t="s">
        <v>86</v>
      </c>
      <c r="AW629" s="13" t="s">
        <v>33</v>
      </c>
      <c r="AX629" s="13" t="s">
        <v>77</v>
      </c>
      <c r="AY629" s="255" t="s">
        <v>281</v>
      </c>
    </row>
    <row r="630" s="13" customFormat="1">
      <c r="A630" s="13"/>
      <c r="B630" s="244"/>
      <c r="C630" s="245"/>
      <c r="D630" s="246" t="s">
        <v>288</v>
      </c>
      <c r="E630" s="247" t="s">
        <v>1</v>
      </c>
      <c r="F630" s="248" t="s">
        <v>590</v>
      </c>
      <c r="G630" s="245"/>
      <c r="H630" s="249">
        <v>-13.5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288</v>
      </c>
      <c r="AU630" s="255" t="s">
        <v>86</v>
      </c>
      <c r="AV630" s="13" t="s">
        <v>86</v>
      </c>
      <c r="AW630" s="13" t="s">
        <v>33</v>
      </c>
      <c r="AX630" s="13" t="s">
        <v>77</v>
      </c>
      <c r="AY630" s="255" t="s">
        <v>281</v>
      </c>
    </row>
    <row r="631" s="13" customFormat="1">
      <c r="A631" s="13"/>
      <c r="B631" s="244"/>
      <c r="C631" s="245"/>
      <c r="D631" s="246" t="s">
        <v>288</v>
      </c>
      <c r="E631" s="247" t="s">
        <v>1</v>
      </c>
      <c r="F631" s="248" t="s">
        <v>561</v>
      </c>
      <c r="G631" s="245"/>
      <c r="H631" s="249">
        <v>-3.7799999999999998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288</v>
      </c>
      <c r="AU631" s="255" t="s">
        <v>86</v>
      </c>
      <c r="AV631" s="13" t="s">
        <v>86</v>
      </c>
      <c r="AW631" s="13" t="s">
        <v>33</v>
      </c>
      <c r="AX631" s="13" t="s">
        <v>77</v>
      </c>
      <c r="AY631" s="255" t="s">
        <v>281</v>
      </c>
    </row>
    <row r="632" s="13" customFormat="1">
      <c r="A632" s="13"/>
      <c r="B632" s="244"/>
      <c r="C632" s="245"/>
      <c r="D632" s="246" t="s">
        <v>288</v>
      </c>
      <c r="E632" s="247" t="s">
        <v>1</v>
      </c>
      <c r="F632" s="248" t="s">
        <v>556</v>
      </c>
      <c r="G632" s="245"/>
      <c r="H632" s="249">
        <v>-2.8570000000000002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288</v>
      </c>
      <c r="AU632" s="255" t="s">
        <v>86</v>
      </c>
      <c r="AV632" s="13" t="s">
        <v>86</v>
      </c>
      <c r="AW632" s="13" t="s">
        <v>33</v>
      </c>
      <c r="AX632" s="13" t="s">
        <v>77</v>
      </c>
      <c r="AY632" s="255" t="s">
        <v>281</v>
      </c>
    </row>
    <row r="633" s="13" customFormat="1">
      <c r="A633" s="13"/>
      <c r="B633" s="244"/>
      <c r="C633" s="245"/>
      <c r="D633" s="246" t="s">
        <v>288</v>
      </c>
      <c r="E633" s="247" t="s">
        <v>1</v>
      </c>
      <c r="F633" s="248" t="s">
        <v>574</v>
      </c>
      <c r="G633" s="245"/>
      <c r="H633" s="249">
        <v>-3.52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288</v>
      </c>
      <c r="AU633" s="255" t="s">
        <v>86</v>
      </c>
      <c r="AV633" s="13" t="s">
        <v>86</v>
      </c>
      <c r="AW633" s="13" t="s">
        <v>33</v>
      </c>
      <c r="AX633" s="13" t="s">
        <v>77</v>
      </c>
      <c r="AY633" s="255" t="s">
        <v>281</v>
      </c>
    </row>
    <row r="634" s="13" customFormat="1">
      <c r="A634" s="13"/>
      <c r="B634" s="244"/>
      <c r="C634" s="245"/>
      <c r="D634" s="246" t="s">
        <v>288</v>
      </c>
      <c r="E634" s="247" t="s">
        <v>1</v>
      </c>
      <c r="F634" s="248" t="s">
        <v>555</v>
      </c>
      <c r="G634" s="245"/>
      <c r="H634" s="249">
        <v>-2.1669999999999998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288</v>
      </c>
      <c r="AU634" s="255" t="s">
        <v>86</v>
      </c>
      <c r="AV634" s="13" t="s">
        <v>86</v>
      </c>
      <c r="AW634" s="13" t="s">
        <v>33</v>
      </c>
      <c r="AX634" s="13" t="s">
        <v>77</v>
      </c>
      <c r="AY634" s="255" t="s">
        <v>281</v>
      </c>
    </row>
    <row r="635" s="13" customFormat="1">
      <c r="A635" s="13"/>
      <c r="B635" s="244"/>
      <c r="C635" s="245"/>
      <c r="D635" s="246" t="s">
        <v>288</v>
      </c>
      <c r="E635" s="247" t="s">
        <v>1</v>
      </c>
      <c r="F635" s="248" t="s">
        <v>574</v>
      </c>
      <c r="G635" s="245"/>
      <c r="H635" s="249">
        <v>-3.52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288</v>
      </c>
      <c r="AU635" s="255" t="s">
        <v>86</v>
      </c>
      <c r="AV635" s="13" t="s">
        <v>86</v>
      </c>
      <c r="AW635" s="13" t="s">
        <v>33</v>
      </c>
      <c r="AX635" s="13" t="s">
        <v>77</v>
      </c>
      <c r="AY635" s="255" t="s">
        <v>281</v>
      </c>
    </row>
    <row r="636" s="13" customFormat="1">
      <c r="A636" s="13"/>
      <c r="B636" s="244"/>
      <c r="C636" s="245"/>
      <c r="D636" s="246" t="s">
        <v>288</v>
      </c>
      <c r="E636" s="247" t="s">
        <v>1</v>
      </c>
      <c r="F636" s="248" t="s">
        <v>555</v>
      </c>
      <c r="G636" s="245"/>
      <c r="H636" s="249">
        <v>-2.1669999999999998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288</v>
      </c>
      <c r="AU636" s="255" t="s">
        <v>86</v>
      </c>
      <c r="AV636" s="13" t="s">
        <v>86</v>
      </c>
      <c r="AW636" s="13" t="s">
        <v>33</v>
      </c>
      <c r="AX636" s="13" t="s">
        <v>77</v>
      </c>
      <c r="AY636" s="255" t="s">
        <v>281</v>
      </c>
    </row>
    <row r="637" s="13" customFormat="1">
      <c r="A637" s="13"/>
      <c r="B637" s="244"/>
      <c r="C637" s="245"/>
      <c r="D637" s="246" t="s">
        <v>288</v>
      </c>
      <c r="E637" s="247" t="s">
        <v>1</v>
      </c>
      <c r="F637" s="248" t="s">
        <v>557</v>
      </c>
      <c r="G637" s="245"/>
      <c r="H637" s="249">
        <v>-2.3100000000000001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288</v>
      </c>
      <c r="AU637" s="255" t="s">
        <v>86</v>
      </c>
      <c r="AV637" s="13" t="s">
        <v>86</v>
      </c>
      <c r="AW637" s="13" t="s">
        <v>33</v>
      </c>
      <c r="AX637" s="13" t="s">
        <v>77</v>
      </c>
      <c r="AY637" s="255" t="s">
        <v>281</v>
      </c>
    </row>
    <row r="638" s="13" customFormat="1">
      <c r="A638" s="13"/>
      <c r="B638" s="244"/>
      <c r="C638" s="245"/>
      <c r="D638" s="246" t="s">
        <v>288</v>
      </c>
      <c r="E638" s="247" t="s">
        <v>1</v>
      </c>
      <c r="F638" s="248" t="s">
        <v>556</v>
      </c>
      <c r="G638" s="245"/>
      <c r="H638" s="249">
        <v>-2.8570000000000002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288</v>
      </c>
      <c r="AU638" s="255" t="s">
        <v>86</v>
      </c>
      <c r="AV638" s="13" t="s">
        <v>86</v>
      </c>
      <c r="AW638" s="13" t="s">
        <v>33</v>
      </c>
      <c r="AX638" s="13" t="s">
        <v>77</v>
      </c>
      <c r="AY638" s="255" t="s">
        <v>281</v>
      </c>
    </row>
    <row r="639" s="13" customFormat="1">
      <c r="A639" s="13"/>
      <c r="B639" s="244"/>
      <c r="C639" s="245"/>
      <c r="D639" s="246" t="s">
        <v>288</v>
      </c>
      <c r="E639" s="247" t="s">
        <v>1</v>
      </c>
      <c r="F639" s="248" t="s">
        <v>557</v>
      </c>
      <c r="G639" s="245"/>
      <c r="H639" s="249">
        <v>-2.3100000000000001</v>
      </c>
      <c r="I639" s="250"/>
      <c r="J639" s="245"/>
      <c r="K639" s="245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288</v>
      </c>
      <c r="AU639" s="255" t="s">
        <v>86</v>
      </c>
      <c r="AV639" s="13" t="s">
        <v>86</v>
      </c>
      <c r="AW639" s="13" t="s">
        <v>33</v>
      </c>
      <c r="AX639" s="13" t="s">
        <v>77</v>
      </c>
      <c r="AY639" s="255" t="s">
        <v>281</v>
      </c>
    </row>
    <row r="640" s="13" customFormat="1">
      <c r="A640" s="13"/>
      <c r="B640" s="244"/>
      <c r="C640" s="245"/>
      <c r="D640" s="246" t="s">
        <v>288</v>
      </c>
      <c r="E640" s="247" t="s">
        <v>1</v>
      </c>
      <c r="F640" s="248" t="s">
        <v>557</v>
      </c>
      <c r="G640" s="245"/>
      <c r="H640" s="249">
        <v>-2.3100000000000001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288</v>
      </c>
      <c r="AU640" s="255" t="s">
        <v>86</v>
      </c>
      <c r="AV640" s="13" t="s">
        <v>86</v>
      </c>
      <c r="AW640" s="13" t="s">
        <v>33</v>
      </c>
      <c r="AX640" s="13" t="s">
        <v>77</v>
      </c>
      <c r="AY640" s="255" t="s">
        <v>281</v>
      </c>
    </row>
    <row r="641" s="13" customFormat="1">
      <c r="A641" s="13"/>
      <c r="B641" s="244"/>
      <c r="C641" s="245"/>
      <c r="D641" s="246" t="s">
        <v>288</v>
      </c>
      <c r="E641" s="247" t="s">
        <v>1</v>
      </c>
      <c r="F641" s="248" t="s">
        <v>555</v>
      </c>
      <c r="G641" s="245"/>
      <c r="H641" s="249">
        <v>-2.1669999999999998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288</v>
      </c>
      <c r="AU641" s="255" t="s">
        <v>86</v>
      </c>
      <c r="AV641" s="13" t="s">
        <v>86</v>
      </c>
      <c r="AW641" s="13" t="s">
        <v>33</v>
      </c>
      <c r="AX641" s="13" t="s">
        <v>77</v>
      </c>
      <c r="AY641" s="255" t="s">
        <v>281</v>
      </c>
    </row>
    <row r="642" s="13" customFormat="1">
      <c r="A642" s="13"/>
      <c r="B642" s="244"/>
      <c r="C642" s="245"/>
      <c r="D642" s="246" t="s">
        <v>288</v>
      </c>
      <c r="E642" s="247" t="s">
        <v>1</v>
      </c>
      <c r="F642" s="248" t="s">
        <v>556</v>
      </c>
      <c r="G642" s="245"/>
      <c r="H642" s="249">
        <v>-2.8570000000000002</v>
      </c>
      <c r="I642" s="250"/>
      <c r="J642" s="245"/>
      <c r="K642" s="245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288</v>
      </c>
      <c r="AU642" s="255" t="s">
        <v>86</v>
      </c>
      <c r="AV642" s="13" t="s">
        <v>86</v>
      </c>
      <c r="AW642" s="13" t="s">
        <v>33</v>
      </c>
      <c r="AX642" s="13" t="s">
        <v>77</v>
      </c>
      <c r="AY642" s="255" t="s">
        <v>281</v>
      </c>
    </row>
    <row r="643" s="13" customFormat="1">
      <c r="A643" s="13"/>
      <c r="B643" s="244"/>
      <c r="C643" s="245"/>
      <c r="D643" s="246" t="s">
        <v>288</v>
      </c>
      <c r="E643" s="247" t="s">
        <v>1</v>
      </c>
      <c r="F643" s="248" t="s">
        <v>551</v>
      </c>
      <c r="G643" s="245"/>
      <c r="H643" s="249">
        <v>-1.7729999999999999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288</v>
      </c>
      <c r="AU643" s="255" t="s">
        <v>86</v>
      </c>
      <c r="AV643" s="13" t="s">
        <v>86</v>
      </c>
      <c r="AW643" s="13" t="s">
        <v>33</v>
      </c>
      <c r="AX643" s="13" t="s">
        <v>77</v>
      </c>
      <c r="AY643" s="255" t="s">
        <v>281</v>
      </c>
    </row>
    <row r="644" s="13" customFormat="1">
      <c r="A644" s="13"/>
      <c r="B644" s="244"/>
      <c r="C644" s="245"/>
      <c r="D644" s="246" t="s">
        <v>288</v>
      </c>
      <c r="E644" s="247" t="s">
        <v>1</v>
      </c>
      <c r="F644" s="248" t="s">
        <v>557</v>
      </c>
      <c r="G644" s="245"/>
      <c r="H644" s="249">
        <v>-2.3100000000000001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288</v>
      </c>
      <c r="AU644" s="255" t="s">
        <v>86</v>
      </c>
      <c r="AV644" s="13" t="s">
        <v>86</v>
      </c>
      <c r="AW644" s="13" t="s">
        <v>33</v>
      </c>
      <c r="AX644" s="13" t="s">
        <v>77</v>
      </c>
      <c r="AY644" s="255" t="s">
        <v>281</v>
      </c>
    </row>
    <row r="645" s="13" customFormat="1">
      <c r="A645" s="13"/>
      <c r="B645" s="244"/>
      <c r="C645" s="245"/>
      <c r="D645" s="246" t="s">
        <v>288</v>
      </c>
      <c r="E645" s="247" t="s">
        <v>1</v>
      </c>
      <c r="F645" s="248" t="s">
        <v>560</v>
      </c>
      <c r="G645" s="245"/>
      <c r="H645" s="249">
        <v>-1.6799999999999999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288</v>
      </c>
      <c r="AU645" s="255" t="s">
        <v>86</v>
      </c>
      <c r="AV645" s="13" t="s">
        <v>86</v>
      </c>
      <c r="AW645" s="13" t="s">
        <v>33</v>
      </c>
      <c r="AX645" s="13" t="s">
        <v>77</v>
      </c>
      <c r="AY645" s="255" t="s">
        <v>281</v>
      </c>
    </row>
    <row r="646" s="13" customFormat="1">
      <c r="A646" s="13"/>
      <c r="B646" s="244"/>
      <c r="C646" s="245"/>
      <c r="D646" s="246" t="s">
        <v>288</v>
      </c>
      <c r="E646" s="247" t="s">
        <v>1</v>
      </c>
      <c r="F646" s="248" t="s">
        <v>591</v>
      </c>
      <c r="G646" s="245"/>
      <c r="H646" s="249">
        <v>-6.5999999999999996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288</v>
      </c>
      <c r="AU646" s="255" t="s">
        <v>86</v>
      </c>
      <c r="AV646" s="13" t="s">
        <v>86</v>
      </c>
      <c r="AW646" s="13" t="s">
        <v>33</v>
      </c>
      <c r="AX646" s="13" t="s">
        <v>77</v>
      </c>
      <c r="AY646" s="255" t="s">
        <v>281</v>
      </c>
    </row>
    <row r="647" s="13" customFormat="1">
      <c r="A647" s="13"/>
      <c r="B647" s="244"/>
      <c r="C647" s="245"/>
      <c r="D647" s="246" t="s">
        <v>288</v>
      </c>
      <c r="E647" s="247" t="s">
        <v>1</v>
      </c>
      <c r="F647" s="248" t="s">
        <v>557</v>
      </c>
      <c r="G647" s="245"/>
      <c r="H647" s="249">
        <v>-2.3100000000000001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288</v>
      </c>
      <c r="AU647" s="255" t="s">
        <v>86</v>
      </c>
      <c r="AV647" s="13" t="s">
        <v>86</v>
      </c>
      <c r="AW647" s="13" t="s">
        <v>33</v>
      </c>
      <c r="AX647" s="13" t="s">
        <v>77</v>
      </c>
      <c r="AY647" s="255" t="s">
        <v>281</v>
      </c>
    </row>
    <row r="648" s="13" customFormat="1">
      <c r="A648" s="13"/>
      <c r="B648" s="244"/>
      <c r="C648" s="245"/>
      <c r="D648" s="246" t="s">
        <v>288</v>
      </c>
      <c r="E648" s="247" t="s">
        <v>1</v>
      </c>
      <c r="F648" s="248" t="s">
        <v>557</v>
      </c>
      <c r="G648" s="245"/>
      <c r="H648" s="249">
        <v>-2.3100000000000001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288</v>
      </c>
      <c r="AU648" s="255" t="s">
        <v>86</v>
      </c>
      <c r="AV648" s="13" t="s">
        <v>86</v>
      </c>
      <c r="AW648" s="13" t="s">
        <v>33</v>
      </c>
      <c r="AX648" s="13" t="s">
        <v>77</v>
      </c>
      <c r="AY648" s="255" t="s">
        <v>281</v>
      </c>
    </row>
    <row r="649" s="13" customFormat="1">
      <c r="A649" s="13"/>
      <c r="B649" s="244"/>
      <c r="C649" s="245"/>
      <c r="D649" s="246" t="s">
        <v>288</v>
      </c>
      <c r="E649" s="247" t="s">
        <v>1</v>
      </c>
      <c r="F649" s="248" t="s">
        <v>557</v>
      </c>
      <c r="G649" s="245"/>
      <c r="H649" s="249">
        <v>-2.3100000000000001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288</v>
      </c>
      <c r="AU649" s="255" t="s">
        <v>86</v>
      </c>
      <c r="AV649" s="13" t="s">
        <v>86</v>
      </c>
      <c r="AW649" s="13" t="s">
        <v>33</v>
      </c>
      <c r="AX649" s="13" t="s">
        <v>77</v>
      </c>
      <c r="AY649" s="255" t="s">
        <v>281</v>
      </c>
    </row>
    <row r="650" s="13" customFormat="1">
      <c r="A650" s="13"/>
      <c r="B650" s="244"/>
      <c r="C650" s="245"/>
      <c r="D650" s="246" t="s">
        <v>288</v>
      </c>
      <c r="E650" s="247" t="s">
        <v>1</v>
      </c>
      <c r="F650" s="248" t="s">
        <v>574</v>
      </c>
      <c r="G650" s="245"/>
      <c r="H650" s="249">
        <v>-3.52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288</v>
      </c>
      <c r="AU650" s="255" t="s">
        <v>86</v>
      </c>
      <c r="AV650" s="13" t="s">
        <v>86</v>
      </c>
      <c r="AW650" s="13" t="s">
        <v>33</v>
      </c>
      <c r="AX650" s="13" t="s">
        <v>77</v>
      </c>
      <c r="AY650" s="255" t="s">
        <v>281</v>
      </c>
    </row>
    <row r="651" s="13" customFormat="1">
      <c r="A651" s="13"/>
      <c r="B651" s="244"/>
      <c r="C651" s="245"/>
      <c r="D651" s="246" t="s">
        <v>288</v>
      </c>
      <c r="E651" s="247" t="s">
        <v>1</v>
      </c>
      <c r="F651" s="248" t="s">
        <v>574</v>
      </c>
      <c r="G651" s="245"/>
      <c r="H651" s="249">
        <v>-3.52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288</v>
      </c>
      <c r="AU651" s="255" t="s">
        <v>86</v>
      </c>
      <c r="AV651" s="13" t="s">
        <v>86</v>
      </c>
      <c r="AW651" s="13" t="s">
        <v>33</v>
      </c>
      <c r="AX651" s="13" t="s">
        <v>77</v>
      </c>
      <c r="AY651" s="255" t="s">
        <v>281</v>
      </c>
    </row>
    <row r="652" s="13" customFormat="1">
      <c r="A652" s="13"/>
      <c r="B652" s="244"/>
      <c r="C652" s="245"/>
      <c r="D652" s="246" t="s">
        <v>288</v>
      </c>
      <c r="E652" s="247" t="s">
        <v>1</v>
      </c>
      <c r="F652" s="248" t="s">
        <v>557</v>
      </c>
      <c r="G652" s="245"/>
      <c r="H652" s="249">
        <v>-2.3100000000000001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288</v>
      </c>
      <c r="AU652" s="255" t="s">
        <v>86</v>
      </c>
      <c r="AV652" s="13" t="s">
        <v>86</v>
      </c>
      <c r="AW652" s="13" t="s">
        <v>33</v>
      </c>
      <c r="AX652" s="13" t="s">
        <v>77</v>
      </c>
      <c r="AY652" s="255" t="s">
        <v>281</v>
      </c>
    </row>
    <row r="653" s="13" customFormat="1">
      <c r="A653" s="13"/>
      <c r="B653" s="244"/>
      <c r="C653" s="245"/>
      <c r="D653" s="246" t="s">
        <v>288</v>
      </c>
      <c r="E653" s="247" t="s">
        <v>1</v>
      </c>
      <c r="F653" s="248" t="s">
        <v>557</v>
      </c>
      <c r="G653" s="245"/>
      <c r="H653" s="249">
        <v>-2.3100000000000001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288</v>
      </c>
      <c r="AU653" s="255" t="s">
        <v>86</v>
      </c>
      <c r="AV653" s="13" t="s">
        <v>86</v>
      </c>
      <c r="AW653" s="13" t="s">
        <v>33</v>
      </c>
      <c r="AX653" s="13" t="s">
        <v>77</v>
      </c>
      <c r="AY653" s="255" t="s">
        <v>281</v>
      </c>
    </row>
    <row r="654" s="13" customFormat="1">
      <c r="A654" s="13"/>
      <c r="B654" s="244"/>
      <c r="C654" s="245"/>
      <c r="D654" s="246" t="s">
        <v>288</v>
      </c>
      <c r="E654" s="247" t="s">
        <v>1</v>
      </c>
      <c r="F654" s="248" t="s">
        <v>574</v>
      </c>
      <c r="G654" s="245"/>
      <c r="H654" s="249">
        <v>-3.52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288</v>
      </c>
      <c r="AU654" s="255" t="s">
        <v>86</v>
      </c>
      <c r="AV654" s="13" t="s">
        <v>86</v>
      </c>
      <c r="AW654" s="13" t="s">
        <v>33</v>
      </c>
      <c r="AX654" s="13" t="s">
        <v>77</v>
      </c>
      <c r="AY654" s="255" t="s">
        <v>281</v>
      </c>
    </row>
    <row r="655" s="13" customFormat="1">
      <c r="A655" s="13"/>
      <c r="B655" s="244"/>
      <c r="C655" s="245"/>
      <c r="D655" s="246" t="s">
        <v>288</v>
      </c>
      <c r="E655" s="247" t="s">
        <v>1</v>
      </c>
      <c r="F655" s="248" t="s">
        <v>557</v>
      </c>
      <c r="G655" s="245"/>
      <c r="H655" s="249">
        <v>-2.3100000000000001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288</v>
      </c>
      <c r="AU655" s="255" t="s">
        <v>86</v>
      </c>
      <c r="AV655" s="13" t="s">
        <v>86</v>
      </c>
      <c r="AW655" s="13" t="s">
        <v>33</v>
      </c>
      <c r="AX655" s="13" t="s">
        <v>77</v>
      </c>
      <c r="AY655" s="255" t="s">
        <v>281</v>
      </c>
    </row>
    <row r="656" s="13" customFormat="1">
      <c r="A656" s="13"/>
      <c r="B656" s="244"/>
      <c r="C656" s="245"/>
      <c r="D656" s="246" t="s">
        <v>288</v>
      </c>
      <c r="E656" s="247" t="s">
        <v>1</v>
      </c>
      <c r="F656" s="248" t="s">
        <v>556</v>
      </c>
      <c r="G656" s="245"/>
      <c r="H656" s="249">
        <v>-2.8570000000000002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288</v>
      </c>
      <c r="AU656" s="255" t="s">
        <v>86</v>
      </c>
      <c r="AV656" s="13" t="s">
        <v>86</v>
      </c>
      <c r="AW656" s="13" t="s">
        <v>33</v>
      </c>
      <c r="AX656" s="13" t="s">
        <v>77</v>
      </c>
      <c r="AY656" s="255" t="s">
        <v>281</v>
      </c>
    </row>
    <row r="657" s="13" customFormat="1">
      <c r="A657" s="13"/>
      <c r="B657" s="244"/>
      <c r="C657" s="245"/>
      <c r="D657" s="246" t="s">
        <v>288</v>
      </c>
      <c r="E657" s="247" t="s">
        <v>1</v>
      </c>
      <c r="F657" s="248" t="s">
        <v>555</v>
      </c>
      <c r="G657" s="245"/>
      <c r="H657" s="249">
        <v>-2.1669999999999998</v>
      </c>
      <c r="I657" s="250"/>
      <c r="J657" s="245"/>
      <c r="K657" s="245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288</v>
      </c>
      <c r="AU657" s="255" t="s">
        <v>86</v>
      </c>
      <c r="AV657" s="13" t="s">
        <v>86</v>
      </c>
      <c r="AW657" s="13" t="s">
        <v>33</v>
      </c>
      <c r="AX657" s="13" t="s">
        <v>77</v>
      </c>
      <c r="AY657" s="255" t="s">
        <v>281</v>
      </c>
    </row>
    <row r="658" s="13" customFormat="1">
      <c r="A658" s="13"/>
      <c r="B658" s="244"/>
      <c r="C658" s="245"/>
      <c r="D658" s="246" t="s">
        <v>288</v>
      </c>
      <c r="E658" s="247" t="s">
        <v>1</v>
      </c>
      <c r="F658" s="248" t="s">
        <v>555</v>
      </c>
      <c r="G658" s="245"/>
      <c r="H658" s="249">
        <v>-2.1669999999999998</v>
      </c>
      <c r="I658" s="250"/>
      <c r="J658" s="245"/>
      <c r="K658" s="245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288</v>
      </c>
      <c r="AU658" s="255" t="s">
        <v>86</v>
      </c>
      <c r="AV658" s="13" t="s">
        <v>86</v>
      </c>
      <c r="AW658" s="13" t="s">
        <v>33</v>
      </c>
      <c r="AX658" s="13" t="s">
        <v>77</v>
      </c>
      <c r="AY658" s="255" t="s">
        <v>281</v>
      </c>
    </row>
    <row r="659" s="13" customFormat="1">
      <c r="A659" s="13"/>
      <c r="B659" s="244"/>
      <c r="C659" s="245"/>
      <c r="D659" s="246" t="s">
        <v>288</v>
      </c>
      <c r="E659" s="247" t="s">
        <v>1</v>
      </c>
      <c r="F659" s="248" t="s">
        <v>557</v>
      </c>
      <c r="G659" s="245"/>
      <c r="H659" s="249">
        <v>-2.3100000000000001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288</v>
      </c>
      <c r="AU659" s="255" t="s">
        <v>86</v>
      </c>
      <c r="AV659" s="13" t="s">
        <v>86</v>
      </c>
      <c r="AW659" s="13" t="s">
        <v>33</v>
      </c>
      <c r="AX659" s="13" t="s">
        <v>77</v>
      </c>
      <c r="AY659" s="255" t="s">
        <v>281</v>
      </c>
    </row>
    <row r="660" s="13" customFormat="1">
      <c r="A660" s="13"/>
      <c r="B660" s="244"/>
      <c r="C660" s="245"/>
      <c r="D660" s="246" t="s">
        <v>288</v>
      </c>
      <c r="E660" s="247" t="s">
        <v>1</v>
      </c>
      <c r="F660" s="248" t="s">
        <v>556</v>
      </c>
      <c r="G660" s="245"/>
      <c r="H660" s="249">
        <v>-2.8570000000000002</v>
      </c>
      <c r="I660" s="250"/>
      <c r="J660" s="245"/>
      <c r="K660" s="245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288</v>
      </c>
      <c r="AU660" s="255" t="s">
        <v>86</v>
      </c>
      <c r="AV660" s="13" t="s">
        <v>86</v>
      </c>
      <c r="AW660" s="13" t="s">
        <v>33</v>
      </c>
      <c r="AX660" s="13" t="s">
        <v>77</v>
      </c>
      <c r="AY660" s="255" t="s">
        <v>281</v>
      </c>
    </row>
    <row r="661" s="13" customFormat="1">
      <c r="A661" s="13"/>
      <c r="B661" s="244"/>
      <c r="C661" s="245"/>
      <c r="D661" s="246" t="s">
        <v>288</v>
      </c>
      <c r="E661" s="247" t="s">
        <v>1</v>
      </c>
      <c r="F661" s="248" t="s">
        <v>581</v>
      </c>
      <c r="G661" s="245"/>
      <c r="H661" s="249">
        <v>-2.625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288</v>
      </c>
      <c r="AU661" s="255" t="s">
        <v>86</v>
      </c>
      <c r="AV661" s="13" t="s">
        <v>86</v>
      </c>
      <c r="AW661" s="13" t="s">
        <v>33</v>
      </c>
      <c r="AX661" s="13" t="s">
        <v>77</v>
      </c>
      <c r="AY661" s="255" t="s">
        <v>281</v>
      </c>
    </row>
    <row r="662" s="13" customFormat="1">
      <c r="A662" s="13"/>
      <c r="B662" s="244"/>
      <c r="C662" s="245"/>
      <c r="D662" s="246" t="s">
        <v>288</v>
      </c>
      <c r="E662" s="247" t="s">
        <v>1</v>
      </c>
      <c r="F662" s="248" t="s">
        <v>561</v>
      </c>
      <c r="G662" s="245"/>
      <c r="H662" s="249">
        <v>-3.7799999999999998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288</v>
      </c>
      <c r="AU662" s="255" t="s">
        <v>86</v>
      </c>
      <c r="AV662" s="13" t="s">
        <v>86</v>
      </c>
      <c r="AW662" s="13" t="s">
        <v>33</v>
      </c>
      <c r="AX662" s="13" t="s">
        <v>77</v>
      </c>
      <c r="AY662" s="255" t="s">
        <v>281</v>
      </c>
    </row>
    <row r="663" s="13" customFormat="1">
      <c r="A663" s="13"/>
      <c r="B663" s="244"/>
      <c r="C663" s="245"/>
      <c r="D663" s="246" t="s">
        <v>288</v>
      </c>
      <c r="E663" s="247" t="s">
        <v>1</v>
      </c>
      <c r="F663" s="248" t="s">
        <v>590</v>
      </c>
      <c r="G663" s="245"/>
      <c r="H663" s="249">
        <v>-13.5</v>
      </c>
      <c r="I663" s="250"/>
      <c r="J663" s="245"/>
      <c r="K663" s="245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288</v>
      </c>
      <c r="AU663" s="255" t="s">
        <v>86</v>
      </c>
      <c r="AV663" s="13" t="s">
        <v>86</v>
      </c>
      <c r="AW663" s="13" t="s">
        <v>33</v>
      </c>
      <c r="AX663" s="13" t="s">
        <v>77</v>
      </c>
      <c r="AY663" s="255" t="s">
        <v>281</v>
      </c>
    </row>
    <row r="664" s="13" customFormat="1">
      <c r="A664" s="13"/>
      <c r="B664" s="244"/>
      <c r="C664" s="245"/>
      <c r="D664" s="246" t="s">
        <v>288</v>
      </c>
      <c r="E664" s="247" t="s">
        <v>1</v>
      </c>
      <c r="F664" s="248" t="s">
        <v>589</v>
      </c>
      <c r="G664" s="245"/>
      <c r="H664" s="249">
        <v>-2.7749999999999999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288</v>
      </c>
      <c r="AU664" s="255" t="s">
        <v>86</v>
      </c>
      <c r="AV664" s="13" t="s">
        <v>86</v>
      </c>
      <c r="AW664" s="13" t="s">
        <v>33</v>
      </c>
      <c r="AX664" s="13" t="s">
        <v>77</v>
      </c>
      <c r="AY664" s="255" t="s">
        <v>281</v>
      </c>
    </row>
    <row r="665" s="13" customFormat="1">
      <c r="A665" s="13"/>
      <c r="B665" s="244"/>
      <c r="C665" s="245"/>
      <c r="D665" s="246" t="s">
        <v>288</v>
      </c>
      <c r="E665" s="247" t="s">
        <v>1</v>
      </c>
      <c r="F665" s="248" t="s">
        <v>555</v>
      </c>
      <c r="G665" s="245"/>
      <c r="H665" s="249">
        <v>-2.1669999999999998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288</v>
      </c>
      <c r="AU665" s="255" t="s">
        <v>86</v>
      </c>
      <c r="AV665" s="13" t="s">
        <v>86</v>
      </c>
      <c r="AW665" s="13" t="s">
        <v>33</v>
      </c>
      <c r="AX665" s="13" t="s">
        <v>77</v>
      </c>
      <c r="AY665" s="255" t="s">
        <v>281</v>
      </c>
    </row>
    <row r="666" s="13" customFormat="1">
      <c r="A666" s="13"/>
      <c r="B666" s="244"/>
      <c r="C666" s="245"/>
      <c r="D666" s="246" t="s">
        <v>288</v>
      </c>
      <c r="E666" s="247" t="s">
        <v>1</v>
      </c>
      <c r="F666" s="248" t="s">
        <v>555</v>
      </c>
      <c r="G666" s="245"/>
      <c r="H666" s="249">
        <v>-2.1669999999999998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288</v>
      </c>
      <c r="AU666" s="255" t="s">
        <v>86</v>
      </c>
      <c r="AV666" s="13" t="s">
        <v>86</v>
      </c>
      <c r="AW666" s="13" t="s">
        <v>33</v>
      </c>
      <c r="AX666" s="13" t="s">
        <v>77</v>
      </c>
      <c r="AY666" s="255" t="s">
        <v>281</v>
      </c>
    </row>
    <row r="667" s="13" customFormat="1">
      <c r="A667" s="13"/>
      <c r="B667" s="244"/>
      <c r="C667" s="245"/>
      <c r="D667" s="246" t="s">
        <v>288</v>
      </c>
      <c r="E667" s="247" t="s">
        <v>1</v>
      </c>
      <c r="F667" s="248" t="s">
        <v>555</v>
      </c>
      <c r="G667" s="245"/>
      <c r="H667" s="249">
        <v>-2.1669999999999998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288</v>
      </c>
      <c r="AU667" s="255" t="s">
        <v>86</v>
      </c>
      <c r="AV667" s="13" t="s">
        <v>86</v>
      </c>
      <c r="AW667" s="13" t="s">
        <v>33</v>
      </c>
      <c r="AX667" s="13" t="s">
        <v>77</v>
      </c>
      <c r="AY667" s="255" t="s">
        <v>281</v>
      </c>
    </row>
    <row r="668" s="13" customFormat="1">
      <c r="A668" s="13"/>
      <c r="B668" s="244"/>
      <c r="C668" s="245"/>
      <c r="D668" s="246" t="s">
        <v>288</v>
      </c>
      <c r="E668" s="247" t="s">
        <v>1</v>
      </c>
      <c r="F668" s="248" t="s">
        <v>555</v>
      </c>
      <c r="G668" s="245"/>
      <c r="H668" s="249">
        <v>-2.1669999999999998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288</v>
      </c>
      <c r="AU668" s="255" t="s">
        <v>86</v>
      </c>
      <c r="AV668" s="13" t="s">
        <v>86</v>
      </c>
      <c r="AW668" s="13" t="s">
        <v>33</v>
      </c>
      <c r="AX668" s="13" t="s">
        <v>77</v>
      </c>
      <c r="AY668" s="255" t="s">
        <v>281</v>
      </c>
    </row>
    <row r="669" s="13" customFormat="1">
      <c r="A669" s="13"/>
      <c r="B669" s="244"/>
      <c r="C669" s="245"/>
      <c r="D669" s="246" t="s">
        <v>288</v>
      </c>
      <c r="E669" s="247" t="s">
        <v>1</v>
      </c>
      <c r="F669" s="248" t="s">
        <v>565</v>
      </c>
      <c r="G669" s="245"/>
      <c r="H669" s="249">
        <v>-1.379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288</v>
      </c>
      <c r="AU669" s="255" t="s">
        <v>86</v>
      </c>
      <c r="AV669" s="13" t="s">
        <v>86</v>
      </c>
      <c r="AW669" s="13" t="s">
        <v>33</v>
      </c>
      <c r="AX669" s="13" t="s">
        <v>77</v>
      </c>
      <c r="AY669" s="255" t="s">
        <v>281</v>
      </c>
    </row>
    <row r="670" s="13" customFormat="1">
      <c r="A670" s="13"/>
      <c r="B670" s="244"/>
      <c r="C670" s="245"/>
      <c r="D670" s="246" t="s">
        <v>288</v>
      </c>
      <c r="E670" s="247" t="s">
        <v>1</v>
      </c>
      <c r="F670" s="248" t="s">
        <v>565</v>
      </c>
      <c r="G670" s="245"/>
      <c r="H670" s="249">
        <v>-1.379</v>
      </c>
      <c r="I670" s="250"/>
      <c r="J670" s="245"/>
      <c r="K670" s="245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288</v>
      </c>
      <c r="AU670" s="255" t="s">
        <v>86</v>
      </c>
      <c r="AV670" s="13" t="s">
        <v>86</v>
      </c>
      <c r="AW670" s="13" t="s">
        <v>33</v>
      </c>
      <c r="AX670" s="13" t="s">
        <v>77</v>
      </c>
      <c r="AY670" s="255" t="s">
        <v>281</v>
      </c>
    </row>
    <row r="671" s="13" customFormat="1">
      <c r="A671" s="13"/>
      <c r="B671" s="244"/>
      <c r="C671" s="245"/>
      <c r="D671" s="246" t="s">
        <v>288</v>
      </c>
      <c r="E671" s="247" t="s">
        <v>1</v>
      </c>
      <c r="F671" s="248" t="s">
        <v>574</v>
      </c>
      <c r="G671" s="245"/>
      <c r="H671" s="249">
        <v>-3.52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288</v>
      </c>
      <c r="AU671" s="255" t="s">
        <v>86</v>
      </c>
      <c r="AV671" s="13" t="s">
        <v>86</v>
      </c>
      <c r="AW671" s="13" t="s">
        <v>33</v>
      </c>
      <c r="AX671" s="13" t="s">
        <v>77</v>
      </c>
      <c r="AY671" s="255" t="s">
        <v>281</v>
      </c>
    </row>
    <row r="672" s="13" customFormat="1">
      <c r="A672" s="13"/>
      <c r="B672" s="244"/>
      <c r="C672" s="245"/>
      <c r="D672" s="246" t="s">
        <v>288</v>
      </c>
      <c r="E672" s="247" t="s">
        <v>1</v>
      </c>
      <c r="F672" s="248" t="s">
        <v>555</v>
      </c>
      <c r="G672" s="245"/>
      <c r="H672" s="249">
        <v>-2.1669999999999998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288</v>
      </c>
      <c r="AU672" s="255" t="s">
        <v>86</v>
      </c>
      <c r="AV672" s="13" t="s">
        <v>86</v>
      </c>
      <c r="AW672" s="13" t="s">
        <v>33</v>
      </c>
      <c r="AX672" s="13" t="s">
        <v>77</v>
      </c>
      <c r="AY672" s="255" t="s">
        <v>281</v>
      </c>
    </row>
    <row r="673" s="13" customFormat="1">
      <c r="A673" s="13"/>
      <c r="B673" s="244"/>
      <c r="C673" s="245"/>
      <c r="D673" s="246" t="s">
        <v>288</v>
      </c>
      <c r="E673" s="247" t="s">
        <v>1</v>
      </c>
      <c r="F673" s="248" t="s">
        <v>574</v>
      </c>
      <c r="G673" s="245"/>
      <c r="H673" s="249">
        <v>-3.52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288</v>
      </c>
      <c r="AU673" s="255" t="s">
        <v>86</v>
      </c>
      <c r="AV673" s="13" t="s">
        <v>86</v>
      </c>
      <c r="AW673" s="13" t="s">
        <v>33</v>
      </c>
      <c r="AX673" s="13" t="s">
        <v>77</v>
      </c>
      <c r="AY673" s="255" t="s">
        <v>281</v>
      </c>
    </row>
    <row r="674" s="13" customFormat="1">
      <c r="A674" s="13"/>
      <c r="B674" s="244"/>
      <c r="C674" s="245"/>
      <c r="D674" s="246" t="s">
        <v>288</v>
      </c>
      <c r="E674" s="247" t="s">
        <v>1</v>
      </c>
      <c r="F674" s="248" t="s">
        <v>555</v>
      </c>
      <c r="G674" s="245"/>
      <c r="H674" s="249">
        <v>-2.1669999999999998</v>
      </c>
      <c r="I674" s="250"/>
      <c r="J674" s="245"/>
      <c r="K674" s="245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288</v>
      </c>
      <c r="AU674" s="255" t="s">
        <v>86</v>
      </c>
      <c r="AV674" s="13" t="s">
        <v>86</v>
      </c>
      <c r="AW674" s="13" t="s">
        <v>33</v>
      </c>
      <c r="AX674" s="13" t="s">
        <v>77</v>
      </c>
      <c r="AY674" s="255" t="s">
        <v>281</v>
      </c>
    </row>
    <row r="675" s="13" customFormat="1">
      <c r="A675" s="13"/>
      <c r="B675" s="244"/>
      <c r="C675" s="245"/>
      <c r="D675" s="246" t="s">
        <v>288</v>
      </c>
      <c r="E675" s="247" t="s">
        <v>1</v>
      </c>
      <c r="F675" s="248" t="s">
        <v>574</v>
      </c>
      <c r="G675" s="245"/>
      <c r="H675" s="249">
        <v>-3.52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288</v>
      </c>
      <c r="AU675" s="255" t="s">
        <v>86</v>
      </c>
      <c r="AV675" s="13" t="s">
        <v>86</v>
      </c>
      <c r="AW675" s="13" t="s">
        <v>33</v>
      </c>
      <c r="AX675" s="13" t="s">
        <v>77</v>
      </c>
      <c r="AY675" s="255" t="s">
        <v>281</v>
      </c>
    </row>
    <row r="676" s="13" customFormat="1">
      <c r="A676" s="13"/>
      <c r="B676" s="244"/>
      <c r="C676" s="245"/>
      <c r="D676" s="246" t="s">
        <v>288</v>
      </c>
      <c r="E676" s="247" t="s">
        <v>1</v>
      </c>
      <c r="F676" s="248" t="s">
        <v>555</v>
      </c>
      <c r="G676" s="245"/>
      <c r="H676" s="249">
        <v>-2.1669999999999998</v>
      </c>
      <c r="I676" s="250"/>
      <c r="J676" s="245"/>
      <c r="K676" s="245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288</v>
      </c>
      <c r="AU676" s="255" t="s">
        <v>86</v>
      </c>
      <c r="AV676" s="13" t="s">
        <v>86</v>
      </c>
      <c r="AW676" s="13" t="s">
        <v>33</v>
      </c>
      <c r="AX676" s="13" t="s">
        <v>77</v>
      </c>
      <c r="AY676" s="255" t="s">
        <v>281</v>
      </c>
    </row>
    <row r="677" s="13" customFormat="1">
      <c r="A677" s="13"/>
      <c r="B677" s="244"/>
      <c r="C677" s="245"/>
      <c r="D677" s="246" t="s">
        <v>288</v>
      </c>
      <c r="E677" s="247" t="s">
        <v>1</v>
      </c>
      <c r="F677" s="248" t="s">
        <v>574</v>
      </c>
      <c r="G677" s="245"/>
      <c r="H677" s="249">
        <v>-3.52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288</v>
      </c>
      <c r="AU677" s="255" t="s">
        <v>86</v>
      </c>
      <c r="AV677" s="13" t="s">
        <v>86</v>
      </c>
      <c r="AW677" s="13" t="s">
        <v>33</v>
      </c>
      <c r="AX677" s="13" t="s">
        <v>77</v>
      </c>
      <c r="AY677" s="255" t="s">
        <v>281</v>
      </c>
    </row>
    <row r="678" s="13" customFormat="1">
      <c r="A678" s="13"/>
      <c r="B678" s="244"/>
      <c r="C678" s="245"/>
      <c r="D678" s="246" t="s">
        <v>288</v>
      </c>
      <c r="E678" s="247" t="s">
        <v>1</v>
      </c>
      <c r="F678" s="248" t="s">
        <v>555</v>
      </c>
      <c r="G678" s="245"/>
      <c r="H678" s="249">
        <v>-2.1669999999999998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288</v>
      </c>
      <c r="AU678" s="255" t="s">
        <v>86</v>
      </c>
      <c r="AV678" s="13" t="s">
        <v>86</v>
      </c>
      <c r="AW678" s="13" t="s">
        <v>33</v>
      </c>
      <c r="AX678" s="13" t="s">
        <v>77</v>
      </c>
      <c r="AY678" s="255" t="s">
        <v>281</v>
      </c>
    </row>
    <row r="679" s="13" customFormat="1">
      <c r="A679" s="13"/>
      <c r="B679" s="244"/>
      <c r="C679" s="245"/>
      <c r="D679" s="246" t="s">
        <v>288</v>
      </c>
      <c r="E679" s="247" t="s">
        <v>1</v>
      </c>
      <c r="F679" s="248" t="s">
        <v>555</v>
      </c>
      <c r="G679" s="245"/>
      <c r="H679" s="249">
        <v>-2.1669999999999998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288</v>
      </c>
      <c r="AU679" s="255" t="s">
        <v>86</v>
      </c>
      <c r="AV679" s="13" t="s">
        <v>86</v>
      </c>
      <c r="AW679" s="13" t="s">
        <v>33</v>
      </c>
      <c r="AX679" s="13" t="s">
        <v>77</v>
      </c>
      <c r="AY679" s="255" t="s">
        <v>281</v>
      </c>
    </row>
    <row r="680" s="13" customFormat="1">
      <c r="A680" s="13"/>
      <c r="B680" s="244"/>
      <c r="C680" s="245"/>
      <c r="D680" s="246" t="s">
        <v>288</v>
      </c>
      <c r="E680" s="247" t="s">
        <v>1</v>
      </c>
      <c r="F680" s="248" t="s">
        <v>555</v>
      </c>
      <c r="G680" s="245"/>
      <c r="H680" s="249">
        <v>-2.1669999999999998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288</v>
      </c>
      <c r="AU680" s="255" t="s">
        <v>86</v>
      </c>
      <c r="AV680" s="13" t="s">
        <v>86</v>
      </c>
      <c r="AW680" s="13" t="s">
        <v>33</v>
      </c>
      <c r="AX680" s="13" t="s">
        <v>77</v>
      </c>
      <c r="AY680" s="255" t="s">
        <v>281</v>
      </c>
    </row>
    <row r="681" s="13" customFormat="1">
      <c r="A681" s="13"/>
      <c r="B681" s="244"/>
      <c r="C681" s="245"/>
      <c r="D681" s="246" t="s">
        <v>288</v>
      </c>
      <c r="E681" s="247" t="s">
        <v>1</v>
      </c>
      <c r="F681" s="248" t="s">
        <v>555</v>
      </c>
      <c r="G681" s="245"/>
      <c r="H681" s="249">
        <v>-2.1669999999999998</v>
      </c>
      <c r="I681" s="250"/>
      <c r="J681" s="245"/>
      <c r="K681" s="245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288</v>
      </c>
      <c r="AU681" s="255" t="s">
        <v>86</v>
      </c>
      <c r="AV681" s="13" t="s">
        <v>86</v>
      </c>
      <c r="AW681" s="13" t="s">
        <v>33</v>
      </c>
      <c r="AX681" s="13" t="s">
        <v>77</v>
      </c>
      <c r="AY681" s="255" t="s">
        <v>281</v>
      </c>
    </row>
    <row r="682" s="13" customFormat="1">
      <c r="A682" s="13"/>
      <c r="B682" s="244"/>
      <c r="C682" s="245"/>
      <c r="D682" s="246" t="s">
        <v>288</v>
      </c>
      <c r="E682" s="247" t="s">
        <v>1</v>
      </c>
      <c r="F682" s="248" t="s">
        <v>555</v>
      </c>
      <c r="G682" s="245"/>
      <c r="H682" s="249">
        <v>-2.1669999999999998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288</v>
      </c>
      <c r="AU682" s="255" t="s">
        <v>86</v>
      </c>
      <c r="AV682" s="13" t="s">
        <v>86</v>
      </c>
      <c r="AW682" s="13" t="s">
        <v>33</v>
      </c>
      <c r="AX682" s="13" t="s">
        <v>77</v>
      </c>
      <c r="AY682" s="255" t="s">
        <v>281</v>
      </c>
    </row>
    <row r="683" s="13" customFormat="1">
      <c r="A683" s="13"/>
      <c r="B683" s="244"/>
      <c r="C683" s="245"/>
      <c r="D683" s="246" t="s">
        <v>288</v>
      </c>
      <c r="E683" s="247" t="s">
        <v>1</v>
      </c>
      <c r="F683" s="248" t="s">
        <v>565</v>
      </c>
      <c r="G683" s="245"/>
      <c r="H683" s="249">
        <v>-1.379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288</v>
      </c>
      <c r="AU683" s="255" t="s">
        <v>86</v>
      </c>
      <c r="AV683" s="13" t="s">
        <v>86</v>
      </c>
      <c r="AW683" s="13" t="s">
        <v>33</v>
      </c>
      <c r="AX683" s="13" t="s">
        <v>77</v>
      </c>
      <c r="AY683" s="255" t="s">
        <v>281</v>
      </c>
    </row>
    <row r="684" s="13" customFormat="1">
      <c r="A684" s="13"/>
      <c r="B684" s="244"/>
      <c r="C684" s="245"/>
      <c r="D684" s="246" t="s">
        <v>288</v>
      </c>
      <c r="E684" s="247" t="s">
        <v>1</v>
      </c>
      <c r="F684" s="248" t="s">
        <v>565</v>
      </c>
      <c r="G684" s="245"/>
      <c r="H684" s="249">
        <v>-1.379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288</v>
      </c>
      <c r="AU684" s="255" t="s">
        <v>86</v>
      </c>
      <c r="AV684" s="13" t="s">
        <v>86</v>
      </c>
      <c r="AW684" s="13" t="s">
        <v>33</v>
      </c>
      <c r="AX684" s="13" t="s">
        <v>77</v>
      </c>
      <c r="AY684" s="255" t="s">
        <v>281</v>
      </c>
    </row>
    <row r="685" s="13" customFormat="1">
      <c r="A685" s="13"/>
      <c r="B685" s="244"/>
      <c r="C685" s="245"/>
      <c r="D685" s="246" t="s">
        <v>288</v>
      </c>
      <c r="E685" s="247" t="s">
        <v>1</v>
      </c>
      <c r="F685" s="248" t="s">
        <v>574</v>
      </c>
      <c r="G685" s="245"/>
      <c r="H685" s="249">
        <v>-3.52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288</v>
      </c>
      <c r="AU685" s="255" t="s">
        <v>86</v>
      </c>
      <c r="AV685" s="13" t="s">
        <v>86</v>
      </c>
      <c r="AW685" s="13" t="s">
        <v>33</v>
      </c>
      <c r="AX685" s="13" t="s">
        <v>77</v>
      </c>
      <c r="AY685" s="255" t="s">
        <v>281</v>
      </c>
    </row>
    <row r="686" s="13" customFormat="1">
      <c r="A686" s="13"/>
      <c r="B686" s="244"/>
      <c r="C686" s="245"/>
      <c r="D686" s="246" t="s">
        <v>288</v>
      </c>
      <c r="E686" s="247" t="s">
        <v>1</v>
      </c>
      <c r="F686" s="248" t="s">
        <v>555</v>
      </c>
      <c r="G686" s="245"/>
      <c r="H686" s="249">
        <v>-2.1669999999999998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288</v>
      </c>
      <c r="AU686" s="255" t="s">
        <v>86</v>
      </c>
      <c r="AV686" s="13" t="s">
        <v>86</v>
      </c>
      <c r="AW686" s="13" t="s">
        <v>33</v>
      </c>
      <c r="AX686" s="13" t="s">
        <v>77</v>
      </c>
      <c r="AY686" s="255" t="s">
        <v>281</v>
      </c>
    </row>
    <row r="687" s="13" customFormat="1">
      <c r="A687" s="13"/>
      <c r="B687" s="244"/>
      <c r="C687" s="245"/>
      <c r="D687" s="246" t="s">
        <v>288</v>
      </c>
      <c r="E687" s="247" t="s">
        <v>1</v>
      </c>
      <c r="F687" s="248" t="s">
        <v>552</v>
      </c>
      <c r="G687" s="245"/>
      <c r="H687" s="249">
        <v>-1.5760000000000001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288</v>
      </c>
      <c r="AU687" s="255" t="s">
        <v>86</v>
      </c>
      <c r="AV687" s="13" t="s">
        <v>86</v>
      </c>
      <c r="AW687" s="13" t="s">
        <v>33</v>
      </c>
      <c r="AX687" s="13" t="s">
        <v>77</v>
      </c>
      <c r="AY687" s="255" t="s">
        <v>281</v>
      </c>
    </row>
    <row r="688" s="13" customFormat="1">
      <c r="A688" s="13"/>
      <c r="B688" s="244"/>
      <c r="C688" s="245"/>
      <c r="D688" s="246" t="s">
        <v>288</v>
      </c>
      <c r="E688" s="247" t="s">
        <v>1</v>
      </c>
      <c r="F688" s="248" t="s">
        <v>552</v>
      </c>
      <c r="G688" s="245"/>
      <c r="H688" s="249">
        <v>-1.5760000000000001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288</v>
      </c>
      <c r="AU688" s="255" t="s">
        <v>86</v>
      </c>
      <c r="AV688" s="13" t="s">
        <v>86</v>
      </c>
      <c r="AW688" s="13" t="s">
        <v>33</v>
      </c>
      <c r="AX688" s="13" t="s">
        <v>77</v>
      </c>
      <c r="AY688" s="255" t="s">
        <v>281</v>
      </c>
    </row>
    <row r="689" s="13" customFormat="1">
      <c r="A689" s="13"/>
      <c r="B689" s="244"/>
      <c r="C689" s="245"/>
      <c r="D689" s="246" t="s">
        <v>288</v>
      </c>
      <c r="E689" s="247" t="s">
        <v>1</v>
      </c>
      <c r="F689" s="248" t="s">
        <v>574</v>
      </c>
      <c r="G689" s="245"/>
      <c r="H689" s="249">
        <v>-3.52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288</v>
      </c>
      <c r="AU689" s="255" t="s">
        <v>86</v>
      </c>
      <c r="AV689" s="13" t="s">
        <v>86</v>
      </c>
      <c r="AW689" s="13" t="s">
        <v>33</v>
      </c>
      <c r="AX689" s="13" t="s">
        <v>77</v>
      </c>
      <c r="AY689" s="255" t="s">
        <v>281</v>
      </c>
    </row>
    <row r="690" s="13" customFormat="1">
      <c r="A690" s="13"/>
      <c r="B690" s="244"/>
      <c r="C690" s="245"/>
      <c r="D690" s="246" t="s">
        <v>288</v>
      </c>
      <c r="E690" s="247" t="s">
        <v>1</v>
      </c>
      <c r="F690" s="248" t="s">
        <v>575</v>
      </c>
      <c r="G690" s="245"/>
      <c r="H690" s="249">
        <v>-4.8399999999999999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288</v>
      </c>
      <c r="AU690" s="255" t="s">
        <v>86</v>
      </c>
      <c r="AV690" s="13" t="s">
        <v>86</v>
      </c>
      <c r="AW690" s="13" t="s">
        <v>33</v>
      </c>
      <c r="AX690" s="13" t="s">
        <v>77</v>
      </c>
      <c r="AY690" s="255" t="s">
        <v>281</v>
      </c>
    </row>
    <row r="691" s="13" customFormat="1">
      <c r="A691" s="13"/>
      <c r="B691" s="244"/>
      <c r="C691" s="245"/>
      <c r="D691" s="246" t="s">
        <v>288</v>
      </c>
      <c r="E691" s="247" t="s">
        <v>1</v>
      </c>
      <c r="F691" s="248" t="s">
        <v>552</v>
      </c>
      <c r="G691" s="245"/>
      <c r="H691" s="249">
        <v>-1.5760000000000001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288</v>
      </c>
      <c r="AU691" s="255" t="s">
        <v>86</v>
      </c>
      <c r="AV691" s="13" t="s">
        <v>86</v>
      </c>
      <c r="AW691" s="13" t="s">
        <v>33</v>
      </c>
      <c r="AX691" s="13" t="s">
        <v>77</v>
      </c>
      <c r="AY691" s="255" t="s">
        <v>281</v>
      </c>
    </row>
    <row r="692" s="13" customFormat="1">
      <c r="A692" s="13"/>
      <c r="B692" s="244"/>
      <c r="C692" s="245"/>
      <c r="D692" s="246" t="s">
        <v>288</v>
      </c>
      <c r="E692" s="247" t="s">
        <v>1</v>
      </c>
      <c r="F692" s="248" t="s">
        <v>555</v>
      </c>
      <c r="G692" s="245"/>
      <c r="H692" s="249">
        <v>-2.1669999999999998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288</v>
      </c>
      <c r="AU692" s="255" t="s">
        <v>86</v>
      </c>
      <c r="AV692" s="13" t="s">
        <v>86</v>
      </c>
      <c r="AW692" s="13" t="s">
        <v>33</v>
      </c>
      <c r="AX692" s="13" t="s">
        <v>77</v>
      </c>
      <c r="AY692" s="255" t="s">
        <v>281</v>
      </c>
    </row>
    <row r="693" s="13" customFormat="1">
      <c r="A693" s="13"/>
      <c r="B693" s="244"/>
      <c r="C693" s="245"/>
      <c r="D693" s="246" t="s">
        <v>288</v>
      </c>
      <c r="E693" s="247" t="s">
        <v>1</v>
      </c>
      <c r="F693" s="248" t="s">
        <v>574</v>
      </c>
      <c r="G693" s="245"/>
      <c r="H693" s="249">
        <v>-3.52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288</v>
      </c>
      <c r="AU693" s="255" t="s">
        <v>86</v>
      </c>
      <c r="AV693" s="13" t="s">
        <v>86</v>
      </c>
      <c r="AW693" s="13" t="s">
        <v>33</v>
      </c>
      <c r="AX693" s="13" t="s">
        <v>77</v>
      </c>
      <c r="AY693" s="255" t="s">
        <v>281</v>
      </c>
    </row>
    <row r="694" s="13" customFormat="1">
      <c r="A694" s="13"/>
      <c r="B694" s="244"/>
      <c r="C694" s="245"/>
      <c r="D694" s="246" t="s">
        <v>288</v>
      </c>
      <c r="E694" s="247" t="s">
        <v>1</v>
      </c>
      <c r="F694" s="248" t="s">
        <v>551</v>
      </c>
      <c r="G694" s="245"/>
      <c r="H694" s="249">
        <v>-1.7729999999999999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288</v>
      </c>
      <c r="AU694" s="255" t="s">
        <v>86</v>
      </c>
      <c r="AV694" s="13" t="s">
        <v>86</v>
      </c>
      <c r="AW694" s="13" t="s">
        <v>33</v>
      </c>
      <c r="AX694" s="13" t="s">
        <v>77</v>
      </c>
      <c r="AY694" s="255" t="s">
        <v>281</v>
      </c>
    </row>
    <row r="695" s="13" customFormat="1">
      <c r="A695" s="13"/>
      <c r="B695" s="244"/>
      <c r="C695" s="245"/>
      <c r="D695" s="246" t="s">
        <v>288</v>
      </c>
      <c r="E695" s="247" t="s">
        <v>1</v>
      </c>
      <c r="F695" s="248" t="s">
        <v>574</v>
      </c>
      <c r="G695" s="245"/>
      <c r="H695" s="249">
        <v>-3.52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288</v>
      </c>
      <c r="AU695" s="255" t="s">
        <v>86</v>
      </c>
      <c r="AV695" s="13" t="s">
        <v>86</v>
      </c>
      <c r="AW695" s="13" t="s">
        <v>33</v>
      </c>
      <c r="AX695" s="13" t="s">
        <v>77</v>
      </c>
      <c r="AY695" s="255" t="s">
        <v>281</v>
      </c>
    </row>
    <row r="696" s="13" customFormat="1">
      <c r="A696" s="13"/>
      <c r="B696" s="244"/>
      <c r="C696" s="245"/>
      <c r="D696" s="246" t="s">
        <v>288</v>
      </c>
      <c r="E696" s="247" t="s">
        <v>1</v>
      </c>
      <c r="F696" s="248" t="s">
        <v>574</v>
      </c>
      <c r="G696" s="245"/>
      <c r="H696" s="249">
        <v>-3.52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288</v>
      </c>
      <c r="AU696" s="255" t="s">
        <v>86</v>
      </c>
      <c r="AV696" s="13" t="s">
        <v>86</v>
      </c>
      <c r="AW696" s="13" t="s">
        <v>33</v>
      </c>
      <c r="AX696" s="13" t="s">
        <v>77</v>
      </c>
      <c r="AY696" s="255" t="s">
        <v>281</v>
      </c>
    </row>
    <row r="697" s="13" customFormat="1">
      <c r="A697" s="13"/>
      <c r="B697" s="244"/>
      <c r="C697" s="245"/>
      <c r="D697" s="246" t="s">
        <v>288</v>
      </c>
      <c r="E697" s="247" t="s">
        <v>1</v>
      </c>
      <c r="F697" s="248" t="s">
        <v>551</v>
      </c>
      <c r="G697" s="245"/>
      <c r="H697" s="249">
        <v>-1.7729999999999999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288</v>
      </c>
      <c r="AU697" s="255" t="s">
        <v>86</v>
      </c>
      <c r="AV697" s="13" t="s">
        <v>86</v>
      </c>
      <c r="AW697" s="13" t="s">
        <v>33</v>
      </c>
      <c r="AX697" s="13" t="s">
        <v>77</v>
      </c>
      <c r="AY697" s="255" t="s">
        <v>281</v>
      </c>
    </row>
    <row r="698" s="13" customFormat="1">
      <c r="A698" s="13"/>
      <c r="B698" s="244"/>
      <c r="C698" s="245"/>
      <c r="D698" s="246" t="s">
        <v>288</v>
      </c>
      <c r="E698" s="247" t="s">
        <v>1</v>
      </c>
      <c r="F698" s="248" t="s">
        <v>557</v>
      </c>
      <c r="G698" s="245"/>
      <c r="H698" s="249">
        <v>-2.3100000000000001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288</v>
      </c>
      <c r="AU698" s="255" t="s">
        <v>86</v>
      </c>
      <c r="AV698" s="13" t="s">
        <v>86</v>
      </c>
      <c r="AW698" s="13" t="s">
        <v>33</v>
      </c>
      <c r="AX698" s="13" t="s">
        <v>77</v>
      </c>
      <c r="AY698" s="255" t="s">
        <v>281</v>
      </c>
    </row>
    <row r="699" s="13" customFormat="1">
      <c r="A699" s="13"/>
      <c r="B699" s="244"/>
      <c r="C699" s="245"/>
      <c r="D699" s="246" t="s">
        <v>288</v>
      </c>
      <c r="E699" s="247" t="s">
        <v>1</v>
      </c>
      <c r="F699" s="248" t="s">
        <v>569</v>
      </c>
      <c r="G699" s="245"/>
      <c r="H699" s="249">
        <v>-1.1819999999999999</v>
      </c>
      <c r="I699" s="250"/>
      <c r="J699" s="245"/>
      <c r="K699" s="245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288</v>
      </c>
      <c r="AU699" s="255" t="s">
        <v>86</v>
      </c>
      <c r="AV699" s="13" t="s">
        <v>86</v>
      </c>
      <c r="AW699" s="13" t="s">
        <v>33</v>
      </c>
      <c r="AX699" s="13" t="s">
        <v>77</v>
      </c>
      <c r="AY699" s="255" t="s">
        <v>281</v>
      </c>
    </row>
    <row r="700" s="13" customFormat="1">
      <c r="A700" s="13"/>
      <c r="B700" s="244"/>
      <c r="C700" s="245"/>
      <c r="D700" s="246" t="s">
        <v>288</v>
      </c>
      <c r="E700" s="247" t="s">
        <v>1</v>
      </c>
      <c r="F700" s="248" t="s">
        <v>574</v>
      </c>
      <c r="G700" s="245"/>
      <c r="H700" s="249">
        <v>-3.52</v>
      </c>
      <c r="I700" s="250"/>
      <c r="J700" s="245"/>
      <c r="K700" s="245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288</v>
      </c>
      <c r="AU700" s="255" t="s">
        <v>86</v>
      </c>
      <c r="AV700" s="13" t="s">
        <v>86</v>
      </c>
      <c r="AW700" s="13" t="s">
        <v>33</v>
      </c>
      <c r="AX700" s="13" t="s">
        <v>77</v>
      </c>
      <c r="AY700" s="255" t="s">
        <v>281</v>
      </c>
    </row>
    <row r="701" s="13" customFormat="1">
      <c r="A701" s="13"/>
      <c r="B701" s="244"/>
      <c r="C701" s="245"/>
      <c r="D701" s="246" t="s">
        <v>288</v>
      </c>
      <c r="E701" s="247" t="s">
        <v>1</v>
      </c>
      <c r="F701" s="248" t="s">
        <v>555</v>
      </c>
      <c r="G701" s="245"/>
      <c r="H701" s="249">
        <v>-2.1669999999999998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288</v>
      </c>
      <c r="AU701" s="255" t="s">
        <v>86</v>
      </c>
      <c r="AV701" s="13" t="s">
        <v>86</v>
      </c>
      <c r="AW701" s="13" t="s">
        <v>33</v>
      </c>
      <c r="AX701" s="13" t="s">
        <v>77</v>
      </c>
      <c r="AY701" s="255" t="s">
        <v>281</v>
      </c>
    </row>
    <row r="702" s="13" customFormat="1">
      <c r="A702" s="13"/>
      <c r="B702" s="244"/>
      <c r="C702" s="245"/>
      <c r="D702" s="246" t="s">
        <v>288</v>
      </c>
      <c r="E702" s="247" t="s">
        <v>1</v>
      </c>
      <c r="F702" s="248" t="s">
        <v>555</v>
      </c>
      <c r="G702" s="245"/>
      <c r="H702" s="249">
        <v>-2.1669999999999998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288</v>
      </c>
      <c r="AU702" s="255" t="s">
        <v>86</v>
      </c>
      <c r="AV702" s="13" t="s">
        <v>86</v>
      </c>
      <c r="AW702" s="13" t="s">
        <v>33</v>
      </c>
      <c r="AX702" s="13" t="s">
        <v>77</v>
      </c>
      <c r="AY702" s="255" t="s">
        <v>281</v>
      </c>
    </row>
    <row r="703" s="13" customFormat="1">
      <c r="A703" s="13"/>
      <c r="B703" s="244"/>
      <c r="C703" s="245"/>
      <c r="D703" s="246" t="s">
        <v>288</v>
      </c>
      <c r="E703" s="247" t="s">
        <v>1</v>
      </c>
      <c r="F703" s="248" t="s">
        <v>555</v>
      </c>
      <c r="G703" s="245"/>
      <c r="H703" s="249">
        <v>-2.1669999999999998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288</v>
      </c>
      <c r="AU703" s="255" t="s">
        <v>86</v>
      </c>
      <c r="AV703" s="13" t="s">
        <v>86</v>
      </c>
      <c r="AW703" s="13" t="s">
        <v>33</v>
      </c>
      <c r="AX703" s="13" t="s">
        <v>77</v>
      </c>
      <c r="AY703" s="255" t="s">
        <v>281</v>
      </c>
    </row>
    <row r="704" s="13" customFormat="1">
      <c r="A704" s="13"/>
      <c r="B704" s="244"/>
      <c r="C704" s="245"/>
      <c r="D704" s="246" t="s">
        <v>288</v>
      </c>
      <c r="E704" s="247" t="s">
        <v>1</v>
      </c>
      <c r="F704" s="248" t="s">
        <v>557</v>
      </c>
      <c r="G704" s="245"/>
      <c r="H704" s="249">
        <v>-2.3100000000000001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288</v>
      </c>
      <c r="AU704" s="255" t="s">
        <v>86</v>
      </c>
      <c r="AV704" s="13" t="s">
        <v>86</v>
      </c>
      <c r="AW704" s="13" t="s">
        <v>33</v>
      </c>
      <c r="AX704" s="13" t="s">
        <v>77</v>
      </c>
      <c r="AY704" s="255" t="s">
        <v>281</v>
      </c>
    </row>
    <row r="705" s="13" customFormat="1">
      <c r="A705" s="13"/>
      <c r="B705" s="244"/>
      <c r="C705" s="245"/>
      <c r="D705" s="246" t="s">
        <v>288</v>
      </c>
      <c r="E705" s="247" t="s">
        <v>1</v>
      </c>
      <c r="F705" s="248" t="s">
        <v>569</v>
      </c>
      <c r="G705" s="245"/>
      <c r="H705" s="249">
        <v>-1.1819999999999999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288</v>
      </c>
      <c r="AU705" s="255" t="s">
        <v>86</v>
      </c>
      <c r="AV705" s="13" t="s">
        <v>86</v>
      </c>
      <c r="AW705" s="13" t="s">
        <v>33</v>
      </c>
      <c r="AX705" s="13" t="s">
        <v>77</v>
      </c>
      <c r="AY705" s="255" t="s">
        <v>281</v>
      </c>
    </row>
    <row r="706" s="13" customFormat="1">
      <c r="A706" s="13"/>
      <c r="B706" s="244"/>
      <c r="C706" s="245"/>
      <c r="D706" s="246" t="s">
        <v>288</v>
      </c>
      <c r="E706" s="247" t="s">
        <v>1</v>
      </c>
      <c r="F706" s="248" t="s">
        <v>592</v>
      </c>
      <c r="G706" s="245"/>
      <c r="H706" s="249">
        <v>-3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288</v>
      </c>
      <c r="AU706" s="255" t="s">
        <v>86</v>
      </c>
      <c r="AV706" s="13" t="s">
        <v>86</v>
      </c>
      <c r="AW706" s="13" t="s">
        <v>33</v>
      </c>
      <c r="AX706" s="13" t="s">
        <v>77</v>
      </c>
      <c r="AY706" s="255" t="s">
        <v>281</v>
      </c>
    </row>
    <row r="707" s="13" customFormat="1">
      <c r="A707" s="13"/>
      <c r="B707" s="244"/>
      <c r="C707" s="245"/>
      <c r="D707" s="246" t="s">
        <v>288</v>
      </c>
      <c r="E707" s="247" t="s">
        <v>1</v>
      </c>
      <c r="F707" s="248" t="s">
        <v>569</v>
      </c>
      <c r="G707" s="245"/>
      <c r="H707" s="249">
        <v>-1.1819999999999999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288</v>
      </c>
      <c r="AU707" s="255" t="s">
        <v>86</v>
      </c>
      <c r="AV707" s="13" t="s">
        <v>86</v>
      </c>
      <c r="AW707" s="13" t="s">
        <v>33</v>
      </c>
      <c r="AX707" s="13" t="s">
        <v>77</v>
      </c>
      <c r="AY707" s="255" t="s">
        <v>281</v>
      </c>
    </row>
    <row r="708" s="13" customFormat="1">
      <c r="A708" s="13"/>
      <c r="B708" s="244"/>
      <c r="C708" s="245"/>
      <c r="D708" s="246" t="s">
        <v>288</v>
      </c>
      <c r="E708" s="247" t="s">
        <v>1</v>
      </c>
      <c r="F708" s="248" t="s">
        <v>576</v>
      </c>
      <c r="G708" s="245"/>
      <c r="H708" s="249">
        <v>-1.02</v>
      </c>
      <c r="I708" s="250"/>
      <c r="J708" s="245"/>
      <c r="K708" s="245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288</v>
      </c>
      <c r="AU708" s="255" t="s">
        <v>86</v>
      </c>
      <c r="AV708" s="13" t="s">
        <v>86</v>
      </c>
      <c r="AW708" s="13" t="s">
        <v>33</v>
      </c>
      <c r="AX708" s="13" t="s">
        <v>77</v>
      </c>
      <c r="AY708" s="255" t="s">
        <v>281</v>
      </c>
    </row>
    <row r="709" s="13" customFormat="1">
      <c r="A709" s="13"/>
      <c r="B709" s="244"/>
      <c r="C709" s="245"/>
      <c r="D709" s="246" t="s">
        <v>288</v>
      </c>
      <c r="E709" s="247" t="s">
        <v>1</v>
      </c>
      <c r="F709" s="248" t="s">
        <v>576</v>
      </c>
      <c r="G709" s="245"/>
      <c r="H709" s="249">
        <v>-1.02</v>
      </c>
      <c r="I709" s="250"/>
      <c r="J709" s="245"/>
      <c r="K709" s="245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288</v>
      </c>
      <c r="AU709" s="255" t="s">
        <v>86</v>
      </c>
      <c r="AV709" s="13" t="s">
        <v>86</v>
      </c>
      <c r="AW709" s="13" t="s">
        <v>33</v>
      </c>
      <c r="AX709" s="13" t="s">
        <v>77</v>
      </c>
      <c r="AY709" s="255" t="s">
        <v>281</v>
      </c>
    </row>
    <row r="710" s="13" customFormat="1">
      <c r="A710" s="13"/>
      <c r="B710" s="244"/>
      <c r="C710" s="245"/>
      <c r="D710" s="246" t="s">
        <v>288</v>
      </c>
      <c r="E710" s="247" t="s">
        <v>1</v>
      </c>
      <c r="F710" s="248" t="s">
        <v>569</v>
      </c>
      <c r="G710" s="245"/>
      <c r="H710" s="249">
        <v>-1.1819999999999999</v>
      </c>
      <c r="I710" s="250"/>
      <c r="J710" s="245"/>
      <c r="K710" s="245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288</v>
      </c>
      <c r="AU710" s="255" t="s">
        <v>86</v>
      </c>
      <c r="AV710" s="13" t="s">
        <v>86</v>
      </c>
      <c r="AW710" s="13" t="s">
        <v>33</v>
      </c>
      <c r="AX710" s="13" t="s">
        <v>77</v>
      </c>
      <c r="AY710" s="255" t="s">
        <v>281</v>
      </c>
    </row>
    <row r="711" s="13" customFormat="1">
      <c r="A711" s="13"/>
      <c r="B711" s="244"/>
      <c r="C711" s="245"/>
      <c r="D711" s="246" t="s">
        <v>288</v>
      </c>
      <c r="E711" s="247" t="s">
        <v>1</v>
      </c>
      <c r="F711" s="248" t="s">
        <v>565</v>
      </c>
      <c r="G711" s="245"/>
      <c r="H711" s="249">
        <v>-1.379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288</v>
      </c>
      <c r="AU711" s="255" t="s">
        <v>86</v>
      </c>
      <c r="AV711" s="13" t="s">
        <v>86</v>
      </c>
      <c r="AW711" s="13" t="s">
        <v>33</v>
      </c>
      <c r="AX711" s="13" t="s">
        <v>77</v>
      </c>
      <c r="AY711" s="255" t="s">
        <v>281</v>
      </c>
    </row>
    <row r="712" s="13" customFormat="1">
      <c r="A712" s="13"/>
      <c r="B712" s="244"/>
      <c r="C712" s="245"/>
      <c r="D712" s="246" t="s">
        <v>288</v>
      </c>
      <c r="E712" s="247" t="s">
        <v>1</v>
      </c>
      <c r="F712" s="248" t="s">
        <v>565</v>
      </c>
      <c r="G712" s="245"/>
      <c r="H712" s="249">
        <v>-1.379</v>
      </c>
      <c r="I712" s="250"/>
      <c r="J712" s="245"/>
      <c r="K712" s="245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288</v>
      </c>
      <c r="AU712" s="255" t="s">
        <v>86</v>
      </c>
      <c r="AV712" s="13" t="s">
        <v>86</v>
      </c>
      <c r="AW712" s="13" t="s">
        <v>33</v>
      </c>
      <c r="AX712" s="13" t="s">
        <v>77</v>
      </c>
      <c r="AY712" s="255" t="s">
        <v>281</v>
      </c>
    </row>
    <row r="713" s="13" customFormat="1">
      <c r="A713" s="13"/>
      <c r="B713" s="244"/>
      <c r="C713" s="245"/>
      <c r="D713" s="246" t="s">
        <v>288</v>
      </c>
      <c r="E713" s="247" t="s">
        <v>1</v>
      </c>
      <c r="F713" s="248" t="s">
        <v>565</v>
      </c>
      <c r="G713" s="245"/>
      <c r="H713" s="249">
        <v>-1.379</v>
      </c>
      <c r="I713" s="250"/>
      <c r="J713" s="245"/>
      <c r="K713" s="245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288</v>
      </c>
      <c r="AU713" s="255" t="s">
        <v>86</v>
      </c>
      <c r="AV713" s="13" t="s">
        <v>86</v>
      </c>
      <c r="AW713" s="13" t="s">
        <v>33</v>
      </c>
      <c r="AX713" s="13" t="s">
        <v>77</v>
      </c>
      <c r="AY713" s="255" t="s">
        <v>281</v>
      </c>
    </row>
    <row r="714" s="13" customFormat="1">
      <c r="A714" s="13"/>
      <c r="B714" s="244"/>
      <c r="C714" s="245"/>
      <c r="D714" s="246" t="s">
        <v>288</v>
      </c>
      <c r="E714" s="247" t="s">
        <v>1</v>
      </c>
      <c r="F714" s="248" t="s">
        <v>576</v>
      </c>
      <c r="G714" s="245"/>
      <c r="H714" s="249">
        <v>-1.02</v>
      </c>
      <c r="I714" s="250"/>
      <c r="J714" s="245"/>
      <c r="K714" s="245"/>
      <c r="L714" s="251"/>
      <c r="M714" s="252"/>
      <c r="N714" s="253"/>
      <c r="O714" s="253"/>
      <c r="P714" s="253"/>
      <c r="Q714" s="253"/>
      <c r="R714" s="253"/>
      <c r="S714" s="253"/>
      <c r="T714" s="25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5" t="s">
        <v>288</v>
      </c>
      <c r="AU714" s="255" t="s">
        <v>86</v>
      </c>
      <c r="AV714" s="13" t="s">
        <v>86</v>
      </c>
      <c r="AW714" s="13" t="s">
        <v>33</v>
      </c>
      <c r="AX714" s="13" t="s">
        <v>77</v>
      </c>
      <c r="AY714" s="255" t="s">
        <v>281</v>
      </c>
    </row>
    <row r="715" s="13" customFormat="1">
      <c r="A715" s="13"/>
      <c r="B715" s="244"/>
      <c r="C715" s="245"/>
      <c r="D715" s="246" t="s">
        <v>288</v>
      </c>
      <c r="E715" s="247" t="s">
        <v>1</v>
      </c>
      <c r="F715" s="248" t="s">
        <v>576</v>
      </c>
      <c r="G715" s="245"/>
      <c r="H715" s="249">
        <v>-1.02</v>
      </c>
      <c r="I715" s="250"/>
      <c r="J715" s="245"/>
      <c r="K715" s="245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288</v>
      </c>
      <c r="AU715" s="255" t="s">
        <v>86</v>
      </c>
      <c r="AV715" s="13" t="s">
        <v>86</v>
      </c>
      <c r="AW715" s="13" t="s">
        <v>33</v>
      </c>
      <c r="AX715" s="13" t="s">
        <v>77</v>
      </c>
      <c r="AY715" s="255" t="s">
        <v>281</v>
      </c>
    </row>
    <row r="716" s="13" customFormat="1">
      <c r="A716" s="13"/>
      <c r="B716" s="244"/>
      <c r="C716" s="245"/>
      <c r="D716" s="246" t="s">
        <v>288</v>
      </c>
      <c r="E716" s="247" t="s">
        <v>1</v>
      </c>
      <c r="F716" s="248" t="s">
        <v>565</v>
      </c>
      <c r="G716" s="245"/>
      <c r="H716" s="249">
        <v>-1.379</v>
      </c>
      <c r="I716" s="250"/>
      <c r="J716" s="245"/>
      <c r="K716" s="245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288</v>
      </c>
      <c r="AU716" s="255" t="s">
        <v>86</v>
      </c>
      <c r="AV716" s="13" t="s">
        <v>86</v>
      </c>
      <c r="AW716" s="13" t="s">
        <v>33</v>
      </c>
      <c r="AX716" s="13" t="s">
        <v>77</v>
      </c>
      <c r="AY716" s="255" t="s">
        <v>281</v>
      </c>
    </row>
    <row r="717" s="13" customFormat="1">
      <c r="A717" s="13"/>
      <c r="B717" s="244"/>
      <c r="C717" s="245"/>
      <c r="D717" s="246" t="s">
        <v>288</v>
      </c>
      <c r="E717" s="247" t="s">
        <v>1</v>
      </c>
      <c r="F717" s="248" t="s">
        <v>565</v>
      </c>
      <c r="G717" s="245"/>
      <c r="H717" s="249">
        <v>-1.379</v>
      </c>
      <c r="I717" s="250"/>
      <c r="J717" s="245"/>
      <c r="K717" s="245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288</v>
      </c>
      <c r="AU717" s="255" t="s">
        <v>86</v>
      </c>
      <c r="AV717" s="13" t="s">
        <v>86</v>
      </c>
      <c r="AW717" s="13" t="s">
        <v>33</v>
      </c>
      <c r="AX717" s="13" t="s">
        <v>77</v>
      </c>
      <c r="AY717" s="255" t="s">
        <v>281</v>
      </c>
    </row>
    <row r="718" s="13" customFormat="1">
      <c r="A718" s="13"/>
      <c r="B718" s="244"/>
      <c r="C718" s="245"/>
      <c r="D718" s="246" t="s">
        <v>288</v>
      </c>
      <c r="E718" s="247" t="s">
        <v>1</v>
      </c>
      <c r="F718" s="248" t="s">
        <v>565</v>
      </c>
      <c r="G718" s="245"/>
      <c r="H718" s="249">
        <v>-1.379</v>
      </c>
      <c r="I718" s="250"/>
      <c r="J718" s="245"/>
      <c r="K718" s="245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288</v>
      </c>
      <c r="AU718" s="255" t="s">
        <v>86</v>
      </c>
      <c r="AV718" s="13" t="s">
        <v>86</v>
      </c>
      <c r="AW718" s="13" t="s">
        <v>33</v>
      </c>
      <c r="AX718" s="13" t="s">
        <v>77</v>
      </c>
      <c r="AY718" s="255" t="s">
        <v>281</v>
      </c>
    </row>
    <row r="719" s="13" customFormat="1">
      <c r="A719" s="13"/>
      <c r="B719" s="244"/>
      <c r="C719" s="245"/>
      <c r="D719" s="246" t="s">
        <v>288</v>
      </c>
      <c r="E719" s="247" t="s">
        <v>1</v>
      </c>
      <c r="F719" s="248" t="s">
        <v>565</v>
      </c>
      <c r="G719" s="245"/>
      <c r="H719" s="249">
        <v>-1.379</v>
      </c>
      <c r="I719" s="250"/>
      <c r="J719" s="245"/>
      <c r="K719" s="245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288</v>
      </c>
      <c r="AU719" s="255" t="s">
        <v>86</v>
      </c>
      <c r="AV719" s="13" t="s">
        <v>86</v>
      </c>
      <c r="AW719" s="13" t="s">
        <v>33</v>
      </c>
      <c r="AX719" s="13" t="s">
        <v>77</v>
      </c>
      <c r="AY719" s="255" t="s">
        <v>281</v>
      </c>
    </row>
    <row r="720" s="13" customFormat="1">
      <c r="A720" s="13"/>
      <c r="B720" s="244"/>
      <c r="C720" s="245"/>
      <c r="D720" s="246" t="s">
        <v>288</v>
      </c>
      <c r="E720" s="247" t="s">
        <v>1</v>
      </c>
      <c r="F720" s="248" t="s">
        <v>577</v>
      </c>
      <c r="G720" s="245"/>
      <c r="H720" s="249">
        <v>-2.04</v>
      </c>
      <c r="I720" s="250"/>
      <c r="J720" s="245"/>
      <c r="K720" s="245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288</v>
      </c>
      <c r="AU720" s="255" t="s">
        <v>86</v>
      </c>
      <c r="AV720" s="13" t="s">
        <v>86</v>
      </c>
      <c r="AW720" s="13" t="s">
        <v>33</v>
      </c>
      <c r="AX720" s="13" t="s">
        <v>77</v>
      </c>
      <c r="AY720" s="255" t="s">
        <v>281</v>
      </c>
    </row>
    <row r="721" s="13" customFormat="1">
      <c r="A721" s="13"/>
      <c r="B721" s="244"/>
      <c r="C721" s="245"/>
      <c r="D721" s="246" t="s">
        <v>288</v>
      </c>
      <c r="E721" s="247" t="s">
        <v>1</v>
      </c>
      <c r="F721" s="248" t="s">
        <v>565</v>
      </c>
      <c r="G721" s="245"/>
      <c r="H721" s="249">
        <v>-1.379</v>
      </c>
      <c r="I721" s="250"/>
      <c r="J721" s="245"/>
      <c r="K721" s="245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288</v>
      </c>
      <c r="AU721" s="255" t="s">
        <v>86</v>
      </c>
      <c r="AV721" s="13" t="s">
        <v>86</v>
      </c>
      <c r="AW721" s="13" t="s">
        <v>33</v>
      </c>
      <c r="AX721" s="13" t="s">
        <v>77</v>
      </c>
      <c r="AY721" s="255" t="s">
        <v>281</v>
      </c>
    </row>
    <row r="722" s="13" customFormat="1">
      <c r="A722" s="13"/>
      <c r="B722" s="244"/>
      <c r="C722" s="245"/>
      <c r="D722" s="246" t="s">
        <v>288</v>
      </c>
      <c r="E722" s="247" t="s">
        <v>1</v>
      </c>
      <c r="F722" s="248" t="s">
        <v>565</v>
      </c>
      <c r="G722" s="245"/>
      <c r="H722" s="249">
        <v>-1.379</v>
      </c>
      <c r="I722" s="250"/>
      <c r="J722" s="245"/>
      <c r="K722" s="245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288</v>
      </c>
      <c r="AU722" s="255" t="s">
        <v>86</v>
      </c>
      <c r="AV722" s="13" t="s">
        <v>86</v>
      </c>
      <c r="AW722" s="13" t="s">
        <v>33</v>
      </c>
      <c r="AX722" s="13" t="s">
        <v>77</v>
      </c>
      <c r="AY722" s="255" t="s">
        <v>281</v>
      </c>
    </row>
    <row r="723" s="13" customFormat="1">
      <c r="A723" s="13"/>
      <c r="B723" s="244"/>
      <c r="C723" s="245"/>
      <c r="D723" s="246" t="s">
        <v>288</v>
      </c>
      <c r="E723" s="247" t="s">
        <v>1</v>
      </c>
      <c r="F723" s="248" t="s">
        <v>593</v>
      </c>
      <c r="G723" s="245"/>
      <c r="H723" s="249">
        <v>-1.8</v>
      </c>
      <c r="I723" s="250"/>
      <c r="J723" s="245"/>
      <c r="K723" s="245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288</v>
      </c>
      <c r="AU723" s="255" t="s">
        <v>86</v>
      </c>
      <c r="AV723" s="13" t="s">
        <v>86</v>
      </c>
      <c r="AW723" s="13" t="s">
        <v>33</v>
      </c>
      <c r="AX723" s="13" t="s">
        <v>77</v>
      </c>
      <c r="AY723" s="255" t="s">
        <v>281</v>
      </c>
    </row>
    <row r="724" s="13" customFormat="1">
      <c r="A724" s="13"/>
      <c r="B724" s="244"/>
      <c r="C724" s="245"/>
      <c r="D724" s="246" t="s">
        <v>288</v>
      </c>
      <c r="E724" s="247" t="s">
        <v>1</v>
      </c>
      <c r="F724" s="248" t="s">
        <v>594</v>
      </c>
      <c r="G724" s="245"/>
      <c r="H724" s="249">
        <v>-13.875</v>
      </c>
      <c r="I724" s="250"/>
      <c r="J724" s="245"/>
      <c r="K724" s="245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288</v>
      </c>
      <c r="AU724" s="255" t="s">
        <v>86</v>
      </c>
      <c r="AV724" s="13" t="s">
        <v>86</v>
      </c>
      <c r="AW724" s="13" t="s">
        <v>33</v>
      </c>
      <c r="AX724" s="13" t="s">
        <v>77</v>
      </c>
      <c r="AY724" s="255" t="s">
        <v>281</v>
      </c>
    </row>
    <row r="725" s="13" customFormat="1">
      <c r="A725" s="13"/>
      <c r="B725" s="244"/>
      <c r="C725" s="245"/>
      <c r="D725" s="246" t="s">
        <v>288</v>
      </c>
      <c r="E725" s="247" t="s">
        <v>1</v>
      </c>
      <c r="F725" s="248" t="s">
        <v>595</v>
      </c>
      <c r="G725" s="245"/>
      <c r="H725" s="249">
        <v>-23.125</v>
      </c>
      <c r="I725" s="250"/>
      <c r="J725" s="245"/>
      <c r="K725" s="245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288</v>
      </c>
      <c r="AU725" s="255" t="s">
        <v>86</v>
      </c>
      <c r="AV725" s="13" t="s">
        <v>86</v>
      </c>
      <c r="AW725" s="13" t="s">
        <v>33</v>
      </c>
      <c r="AX725" s="13" t="s">
        <v>77</v>
      </c>
      <c r="AY725" s="255" t="s">
        <v>281</v>
      </c>
    </row>
    <row r="726" s="13" customFormat="1">
      <c r="A726" s="13"/>
      <c r="B726" s="244"/>
      <c r="C726" s="245"/>
      <c r="D726" s="246" t="s">
        <v>288</v>
      </c>
      <c r="E726" s="247" t="s">
        <v>1</v>
      </c>
      <c r="F726" s="248" t="s">
        <v>594</v>
      </c>
      <c r="G726" s="245"/>
      <c r="H726" s="249">
        <v>-13.875</v>
      </c>
      <c r="I726" s="250"/>
      <c r="J726" s="245"/>
      <c r="K726" s="245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288</v>
      </c>
      <c r="AU726" s="255" t="s">
        <v>86</v>
      </c>
      <c r="AV726" s="13" t="s">
        <v>86</v>
      </c>
      <c r="AW726" s="13" t="s">
        <v>33</v>
      </c>
      <c r="AX726" s="13" t="s">
        <v>77</v>
      </c>
      <c r="AY726" s="255" t="s">
        <v>281</v>
      </c>
    </row>
    <row r="727" s="13" customFormat="1">
      <c r="A727" s="13"/>
      <c r="B727" s="244"/>
      <c r="C727" s="245"/>
      <c r="D727" s="246" t="s">
        <v>288</v>
      </c>
      <c r="E727" s="247" t="s">
        <v>1</v>
      </c>
      <c r="F727" s="248" t="s">
        <v>596</v>
      </c>
      <c r="G727" s="245"/>
      <c r="H727" s="249">
        <v>-2.6829999999999998</v>
      </c>
      <c r="I727" s="250"/>
      <c r="J727" s="245"/>
      <c r="K727" s="245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288</v>
      </c>
      <c r="AU727" s="255" t="s">
        <v>86</v>
      </c>
      <c r="AV727" s="13" t="s">
        <v>86</v>
      </c>
      <c r="AW727" s="13" t="s">
        <v>33</v>
      </c>
      <c r="AX727" s="13" t="s">
        <v>77</v>
      </c>
      <c r="AY727" s="255" t="s">
        <v>281</v>
      </c>
    </row>
    <row r="728" s="13" customFormat="1">
      <c r="A728" s="13"/>
      <c r="B728" s="244"/>
      <c r="C728" s="245"/>
      <c r="D728" s="246" t="s">
        <v>288</v>
      </c>
      <c r="E728" s="247" t="s">
        <v>1</v>
      </c>
      <c r="F728" s="248" t="s">
        <v>597</v>
      </c>
      <c r="G728" s="245"/>
      <c r="H728" s="249">
        <v>-13.5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288</v>
      </c>
      <c r="AU728" s="255" t="s">
        <v>86</v>
      </c>
      <c r="AV728" s="13" t="s">
        <v>86</v>
      </c>
      <c r="AW728" s="13" t="s">
        <v>33</v>
      </c>
      <c r="AX728" s="13" t="s">
        <v>77</v>
      </c>
      <c r="AY728" s="255" t="s">
        <v>281</v>
      </c>
    </row>
    <row r="729" s="13" customFormat="1">
      <c r="A729" s="13"/>
      <c r="B729" s="244"/>
      <c r="C729" s="245"/>
      <c r="D729" s="246" t="s">
        <v>288</v>
      </c>
      <c r="E729" s="247" t="s">
        <v>1</v>
      </c>
      <c r="F729" s="248" t="s">
        <v>560</v>
      </c>
      <c r="G729" s="245"/>
      <c r="H729" s="249">
        <v>-1.6799999999999999</v>
      </c>
      <c r="I729" s="250"/>
      <c r="J729" s="245"/>
      <c r="K729" s="245"/>
      <c r="L729" s="251"/>
      <c r="M729" s="252"/>
      <c r="N729" s="253"/>
      <c r="O729" s="253"/>
      <c r="P729" s="253"/>
      <c r="Q729" s="253"/>
      <c r="R729" s="253"/>
      <c r="S729" s="253"/>
      <c r="T729" s="25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5" t="s">
        <v>288</v>
      </c>
      <c r="AU729" s="255" t="s">
        <v>86</v>
      </c>
      <c r="AV729" s="13" t="s">
        <v>86</v>
      </c>
      <c r="AW729" s="13" t="s">
        <v>33</v>
      </c>
      <c r="AX729" s="13" t="s">
        <v>77</v>
      </c>
      <c r="AY729" s="255" t="s">
        <v>281</v>
      </c>
    </row>
    <row r="730" s="13" customFormat="1">
      <c r="A730" s="13"/>
      <c r="B730" s="244"/>
      <c r="C730" s="245"/>
      <c r="D730" s="246" t="s">
        <v>288</v>
      </c>
      <c r="E730" s="247" t="s">
        <v>1</v>
      </c>
      <c r="F730" s="248" t="s">
        <v>581</v>
      </c>
      <c r="G730" s="245"/>
      <c r="H730" s="249">
        <v>-2.625</v>
      </c>
      <c r="I730" s="250"/>
      <c r="J730" s="245"/>
      <c r="K730" s="245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288</v>
      </c>
      <c r="AU730" s="255" t="s">
        <v>86</v>
      </c>
      <c r="AV730" s="13" t="s">
        <v>86</v>
      </c>
      <c r="AW730" s="13" t="s">
        <v>33</v>
      </c>
      <c r="AX730" s="13" t="s">
        <v>77</v>
      </c>
      <c r="AY730" s="255" t="s">
        <v>281</v>
      </c>
    </row>
    <row r="731" s="13" customFormat="1">
      <c r="A731" s="13"/>
      <c r="B731" s="244"/>
      <c r="C731" s="245"/>
      <c r="D731" s="246" t="s">
        <v>288</v>
      </c>
      <c r="E731" s="247" t="s">
        <v>1</v>
      </c>
      <c r="F731" s="248" t="s">
        <v>557</v>
      </c>
      <c r="G731" s="245"/>
      <c r="H731" s="249">
        <v>-2.3100000000000001</v>
      </c>
      <c r="I731" s="250"/>
      <c r="J731" s="245"/>
      <c r="K731" s="245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288</v>
      </c>
      <c r="AU731" s="255" t="s">
        <v>86</v>
      </c>
      <c r="AV731" s="13" t="s">
        <v>86</v>
      </c>
      <c r="AW731" s="13" t="s">
        <v>33</v>
      </c>
      <c r="AX731" s="13" t="s">
        <v>77</v>
      </c>
      <c r="AY731" s="255" t="s">
        <v>281</v>
      </c>
    </row>
    <row r="732" s="13" customFormat="1">
      <c r="A732" s="13"/>
      <c r="B732" s="244"/>
      <c r="C732" s="245"/>
      <c r="D732" s="246" t="s">
        <v>288</v>
      </c>
      <c r="E732" s="247" t="s">
        <v>1</v>
      </c>
      <c r="F732" s="248" t="s">
        <v>557</v>
      </c>
      <c r="G732" s="245"/>
      <c r="H732" s="249">
        <v>-2.3100000000000001</v>
      </c>
      <c r="I732" s="250"/>
      <c r="J732" s="245"/>
      <c r="K732" s="245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288</v>
      </c>
      <c r="AU732" s="255" t="s">
        <v>86</v>
      </c>
      <c r="AV732" s="13" t="s">
        <v>86</v>
      </c>
      <c r="AW732" s="13" t="s">
        <v>33</v>
      </c>
      <c r="AX732" s="13" t="s">
        <v>77</v>
      </c>
      <c r="AY732" s="255" t="s">
        <v>281</v>
      </c>
    </row>
    <row r="733" s="13" customFormat="1">
      <c r="A733" s="13"/>
      <c r="B733" s="244"/>
      <c r="C733" s="245"/>
      <c r="D733" s="246" t="s">
        <v>288</v>
      </c>
      <c r="E733" s="247" t="s">
        <v>1</v>
      </c>
      <c r="F733" s="248" t="s">
        <v>557</v>
      </c>
      <c r="G733" s="245"/>
      <c r="H733" s="249">
        <v>-2.3100000000000001</v>
      </c>
      <c r="I733" s="250"/>
      <c r="J733" s="245"/>
      <c r="K733" s="245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288</v>
      </c>
      <c r="AU733" s="255" t="s">
        <v>86</v>
      </c>
      <c r="AV733" s="13" t="s">
        <v>86</v>
      </c>
      <c r="AW733" s="13" t="s">
        <v>33</v>
      </c>
      <c r="AX733" s="13" t="s">
        <v>77</v>
      </c>
      <c r="AY733" s="255" t="s">
        <v>281</v>
      </c>
    </row>
    <row r="734" s="13" customFormat="1">
      <c r="A734" s="13"/>
      <c r="B734" s="244"/>
      <c r="C734" s="245"/>
      <c r="D734" s="246" t="s">
        <v>288</v>
      </c>
      <c r="E734" s="247" t="s">
        <v>1</v>
      </c>
      <c r="F734" s="248" t="s">
        <v>557</v>
      </c>
      <c r="G734" s="245"/>
      <c r="H734" s="249">
        <v>-2.3100000000000001</v>
      </c>
      <c r="I734" s="250"/>
      <c r="J734" s="245"/>
      <c r="K734" s="245"/>
      <c r="L734" s="251"/>
      <c r="M734" s="252"/>
      <c r="N734" s="253"/>
      <c r="O734" s="253"/>
      <c r="P734" s="253"/>
      <c r="Q734" s="253"/>
      <c r="R734" s="253"/>
      <c r="S734" s="253"/>
      <c r="T734" s="25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5" t="s">
        <v>288</v>
      </c>
      <c r="AU734" s="255" t="s">
        <v>86</v>
      </c>
      <c r="AV734" s="13" t="s">
        <v>86</v>
      </c>
      <c r="AW734" s="13" t="s">
        <v>33</v>
      </c>
      <c r="AX734" s="13" t="s">
        <v>77</v>
      </c>
      <c r="AY734" s="255" t="s">
        <v>281</v>
      </c>
    </row>
    <row r="735" s="13" customFormat="1">
      <c r="A735" s="13"/>
      <c r="B735" s="244"/>
      <c r="C735" s="245"/>
      <c r="D735" s="246" t="s">
        <v>288</v>
      </c>
      <c r="E735" s="247" t="s">
        <v>1</v>
      </c>
      <c r="F735" s="248" t="s">
        <v>598</v>
      </c>
      <c r="G735" s="245"/>
      <c r="H735" s="249">
        <v>-3.1520000000000001</v>
      </c>
      <c r="I735" s="250"/>
      <c r="J735" s="245"/>
      <c r="K735" s="245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288</v>
      </c>
      <c r="AU735" s="255" t="s">
        <v>86</v>
      </c>
      <c r="AV735" s="13" t="s">
        <v>86</v>
      </c>
      <c r="AW735" s="13" t="s">
        <v>33</v>
      </c>
      <c r="AX735" s="13" t="s">
        <v>77</v>
      </c>
      <c r="AY735" s="255" t="s">
        <v>281</v>
      </c>
    </row>
    <row r="736" s="13" customFormat="1">
      <c r="A736" s="13"/>
      <c r="B736" s="244"/>
      <c r="C736" s="245"/>
      <c r="D736" s="246" t="s">
        <v>288</v>
      </c>
      <c r="E736" s="247" t="s">
        <v>1</v>
      </c>
      <c r="F736" s="248" t="s">
        <v>581</v>
      </c>
      <c r="G736" s="245"/>
      <c r="H736" s="249">
        <v>-2.625</v>
      </c>
      <c r="I736" s="250"/>
      <c r="J736" s="245"/>
      <c r="K736" s="245"/>
      <c r="L736" s="251"/>
      <c r="M736" s="252"/>
      <c r="N736" s="253"/>
      <c r="O736" s="253"/>
      <c r="P736" s="253"/>
      <c r="Q736" s="253"/>
      <c r="R736" s="253"/>
      <c r="S736" s="253"/>
      <c r="T736" s="25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5" t="s">
        <v>288</v>
      </c>
      <c r="AU736" s="255" t="s">
        <v>86</v>
      </c>
      <c r="AV736" s="13" t="s">
        <v>86</v>
      </c>
      <c r="AW736" s="13" t="s">
        <v>33</v>
      </c>
      <c r="AX736" s="13" t="s">
        <v>77</v>
      </c>
      <c r="AY736" s="255" t="s">
        <v>281</v>
      </c>
    </row>
    <row r="737" s="13" customFormat="1">
      <c r="A737" s="13"/>
      <c r="B737" s="244"/>
      <c r="C737" s="245"/>
      <c r="D737" s="246" t="s">
        <v>288</v>
      </c>
      <c r="E737" s="247" t="s">
        <v>1</v>
      </c>
      <c r="F737" s="248" t="s">
        <v>590</v>
      </c>
      <c r="G737" s="245"/>
      <c r="H737" s="249">
        <v>-13.5</v>
      </c>
      <c r="I737" s="250"/>
      <c r="J737" s="245"/>
      <c r="K737" s="245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288</v>
      </c>
      <c r="AU737" s="255" t="s">
        <v>86</v>
      </c>
      <c r="AV737" s="13" t="s">
        <v>86</v>
      </c>
      <c r="AW737" s="13" t="s">
        <v>33</v>
      </c>
      <c r="AX737" s="13" t="s">
        <v>77</v>
      </c>
      <c r="AY737" s="255" t="s">
        <v>281</v>
      </c>
    </row>
    <row r="738" s="13" customFormat="1">
      <c r="A738" s="13"/>
      <c r="B738" s="244"/>
      <c r="C738" s="245"/>
      <c r="D738" s="246" t="s">
        <v>288</v>
      </c>
      <c r="E738" s="247" t="s">
        <v>1</v>
      </c>
      <c r="F738" s="248" t="s">
        <v>599</v>
      </c>
      <c r="G738" s="245"/>
      <c r="H738" s="249">
        <v>-2.6829999999999998</v>
      </c>
      <c r="I738" s="250"/>
      <c r="J738" s="245"/>
      <c r="K738" s="245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288</v>
      </c>
      <c r="AU738" s="255" t="s">
        <v>86</v>
      </c>
      <c r="AV738" s="13" t="s">
        <v>86</v>
      </c>
      <c r="AW738" s="13" t="s">
        <v>33</v>
      </c>
      <c r="AX738" s="13" t="s">
        <v>77</v>
      </c>
      <c r="AY738" s="255" t="s">
        <v>281</v>
      </c>
    </row>
    <row r="739" s="13" customFormat="1">
      <c r="A739" s="13"/>
      <c r="B739" s="244"/>
      <c r="C739" s="245"/>
      <c r="D739" s="246" t="s">
        <v>288</v>
      </c>
      <c r="E739" s="247" t="s">
        <v>1</v>
      </c>
      <c r="F739" s="248" t="s">
        <v>593</v>
      </c>
      <c r="G739" s="245"/>
      <c r="H739" s="249">
        <v>-1.8</v>
      </c>
      <c r="I739" s="250"/>
      <c r="J739" s="245"/>
      <c r="K739" s="245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288</v>
      </c>
      <c r="AU739" s="255" t="s">
        <v>86</v>
      </c>
      <c r="AV739" s="13" t="s">
        <v>86</v>
      </c>
      <c r="AW739" s="13" t="s">
        <v>33</v>
      </c>
      <c r="AX739" s="13" t="s">
        <v>77</v>
      </c>
      <c r="AY739" s="255" t="s">
        <v>281</v>
      </c>
    </row>
    <row r="740" s="13" customFormat="1">
      <c r="A740" s="13"/>
      <c r="B740" s="244"/>
      <c r="C740" s="245"/>
      <c r="D740" s="246" t="s">
        <v>288</v>
      </c>
      <c r="E740" s="247" t="s">
        <v>1</v>
      </c>
      <c r="F740" s="248" t="s">
        <v>559</v>
      </c>
      <c r="G740" s="245"/>
      <c r="H740" s="249">
        <v>-1.47</v>
      </c>
      <c r="I740" s="250"/>
      <c r="J740" s="245"/>
      <c r="K740" s="245"/>
      <c r="L740" s="251"/>
      <c r="M740" s="252"/>
      <c r="N740" s="253"/>
      <c r="O740" s="253"/>
      <c r="P740" s="253"/>
      <c r="Q740" s="253"/>
      <c r="R740" s="253"/>
      <c r="S740" s="253"/>
      <c r="T740" s="25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5" t="s">
        <v>288</v>
      </c>
      <c r="AU740" s="255" t="s">
        <v>86</v>
      </c>
      <c r="AV740" s="13" t="s">
        <v>86</v>
      </c>
      <c r="AW740" s="13" t="s">
        <v>33</v>
      </c>
      <c r="AX740" s="13" t="s">
        <v>77</v>
      </c>
      <c r="AY740" s="255" t="s">
        <v>281</v>
      </c>
    </row>
    <row r="741" s="13" customFormat="1">
      <c r="A741" s="13"/>
      <c r="B741" s="244"/>
      <c r="C741" s="245"/>
      <c r="D741" s="246" t="s">
        <v>288</v>
      </c>
      <c r="E741" s="247" t="s">
        <v>1</v>
      </c>
      <c r="F741" s="248" t="s">
        <v>592</v>
      </c>
      <c r="G741" s="245"/>
      <c r="H741" s="249">
        <v>-3</v>
      </c>
      <c r="I741" s="250"/>
      <c r="J741" s="245"/>
      <c r="K741" s="245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288</v>
      </c>
      <c r="AU741" s="255" t="s">
        <v>86</v>
      </c>
      <c r="AV741" s="13" t="s">
        <v>86</v>
      </c>
      <c r="AW741" s="13" t="s">
        <v>33</v>
      </c>
      <c r="AX741" s="13" t="s">
        <v>77</v>
      </c>
      <c r="AY741" s="255" t="s">
        <v>281</v>
      </c>
    </row>
    <row r="742" s="13" customFormat="1">
      <c r="A742" s="13"/>
      <c r="B742" s="244"/>
      <c r="C742" s="245"/>
      <c r="D742" s="246" t="s">
        <v>288</v>
      </c>
      <c r="E742" s="247" t="s">
        <v>1</v>
      </c>
      <c r="F742" s="248" t="s">
        <v>574</v>
      </c>
      <c r="G742" s="245"/>
      <c r="H742" s="249">
        <v>-3.52</v>
      </c>
      <c r="I742" s="250"/>
      <c r="J742" s="245"/>
      <c r="K742" s="245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288</v>
      </c>
      <c r="AU742" s="255" t="s">
        <v>86</v>
      </c>
      <c r="AV742" s="13" t="s">
        <v>86</v>
      </c>
      <c r="AW742" s="13" t="s">
        <v>33</v>
      </c>
      <c r="AX742" s="13" t="s">
        <v>77</v>
      </c>
      <c r="AY742" s="255" t="s">
        <v>281</v>
      </c>
    </row>
    <row r="743" s="13" customFormat="1">
      <c r="A743" s="13"/>
      <c r="B743" s="244"/>
      <c r="C743" s="245"/>
      <c r="D743" s="246" t="s">
        <v>288</v>
      </c>
      <c r="E743" s="247" t="s">
        <v>1</v>
      </c>
      <c r="F743" s="248" t="s">
        <v>557</v>
      </c>
      <c r="G743" s="245"/>
      <c r="H743" s="249">
        <v>-2.3100000000000001</v>
      </c>
      <c r="I743" s="250"/>
      <c r="J743" s="245"/>
      <c r="K743" s="245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288</v>
      </c>
      <c r="AU743" s="255" t="s">
        <v>86</v>
      </c>
      <c r="AV743" s="13" t="s">
        <v>86</v>
      </c>
      <c r="AW743" s="13" t="s">
        <v>33</v>
      </c>
      <c r="AX743" s="13" t="s">
        <v>77</v>
      </c>
      <c r="AY743" s="255" t="s">
        <v>281</v>
      </c>
    </row>
    <row r="744" s="13" customFormat="1">
      <c r="A744" s="13"/>
      <c r="B744" s="244"/>
      <c r="C744" s="245"/>
      <c r="D744" s="246" t="s">
        <v>288</v>
      </c>
      <c r="E744" s="247" t="s">
        <v>1</v>
      </c>
      <c r="F744" s="248" t="s">
        <v>565</v>
      </c>
      <c r="G744" s="245"/>
      <c r="H744" s="249">
        <v>-1.379</v>
      </c>
      <c r="I744" s="250"/>
      <c r="J744" s="245"/>
      <c r="K744" s="245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288</v>
      </c>
      <c r="AU744" s="255" t="s">
        <v>86</v>
      </c>
      <c r="AV744" s="13" t="s">
        <v>86</v>
      </c>
      <c r="AW744" s="13" t="s">
        <v>33</v>
      </c>
      <c r="AX744" s="13" t="s">
        <v>77</v>
      </c>
      <c r="AY744" s="255" t="s">
        <v>281</v>
      </c>
    </row>
    <row r="745" s="13" customFormat="1">
      <c r="A745" s="13"/>
      <c r="B745" s="244"/>
      <c r="C745" s="245"/>
      <c r="D745" s="246" t="s">
        <v>288</v>
      </c>
      <c r="E745" s="247" t="s">
        <v>1</v>
      </c>
      <c r="F745" s="248" t="s">
        <v>574</v>
      </c>
      <c r="G745" s="245"/>
      <c r="H745" s="249">
        <v>-3.52</v>
      </c>
      <c r="I745" s="250"/>
      <c r="J745" s="245"/>
      <c r="K745" s="245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288</v>
      </c>
      <c r="AU745" s="255" t="s">
        <v>86</v>
      </c>
      <c r="AV745" s="13" t="s">
        <v>86</v>
      </c>
      <c r="AW745" s="13" t="s">
        <v>33</v>
      </c>
      <c r="AX745" s="13" t="s">
        <v>77</v>
      </c>
      <c r="AY745" s="255" t="s">
        <v>281</v>
      </c>
    </row>
    <row r="746" s="13" customFormat="1">
      <c r="A746" s="13"/>
      <c r="B746" s="244"/>
      <c r="C746" s="245"/>
      <c r="D746" s="246" t="s">
        <v>288</v>
      </c>
      <c r="E746" s="247" t="s">
        <v>1</v>
      </c>
      <c r="F746" s="248" t="s">
        <v>557</v>
      </c>
      <c r="G746" s="245"/>
      <c r="H746" s="249">
        <v>-2.3100000000000001</v>
      </c>
      <c r="I746" s="250"/>
      <c r="J746" s="245"/>
      <c r="K746" s="245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288</v>
      </c>
      <c r="AU746" s="255" t="s">
        <v>86</v>
      </c>
      <c r="AV746" s="13" t="s">
        <v>86</v>
      </c>
      <c r="AW746" s="13" t="s">
        <v>33</v>
      </c>
      <c r="AX746" s="13" t="s">
        <v>77</v>
      </c>
      <c r="AY746" s="255" t="s">
        <v>281</v>
      </c>
    </row>
    <row r="747" s="13" customFormat="1">
      <c r="A747" s="13"/>
      <c r="B747" s="244"/>
      <c r="C747" s="245"/>
      <c r="D747" s="246" t="s">
        <v>288</v>
      </c>
      <c r="E747" s="247" t="s">
        <v>1</v>
      </c>
      <c r="F747" s="248" t="s">
        <v>552</v>
      </c>
      <c r="G747" s="245"/>
      <c r="H747" s="249">
        <v>-1.5760000000000001</v>
      </c>
      <c r="I747" s="250"/>
      <c r="J747" s="245"/>
      <c r="K747" s="245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288</v>
      </c>
      <c r="AU747" s="255" t="s">
        <v>86</v>
      </c>
      <c r="AV747" s="13" t="s">
        <v>86</v>
      </c>
      <c r="AW747" s="13" t="s">
        <v>33</v>
      </c>
      <c r="AX747" s="13" t="s">
        <v>77</v>
      </c>
      <c r="AY747" s="255" t="s">
        <v>281</v>
      </c>
    </row>
    <row r="748" s="13" customFormat="1">
      <c r="A748" s="13"/>
      <c r="B748" s="244"/>
      <c r="C748" s="245"/>
      <c r="D748" s="246" t="s">
        <v>288</v>
      </c>
      <c r="E748" s="247" t="s">
        <v>1</v>
      </c>
      <c r="F748" s="248" t="s">
        <v>565</v>
      </c>
      <c r="G748" s="245"/>
      <c r="H748" s="249">
        <v>-1.379</v>
      </c>
      <c r="I748" s="250"/>
      <c r="J748" s="245"/>
      <c r="K748" s="245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288</v>
      </c>
      <c r="AU748" s="255" t="s">
        <v>86</v>
      </c>
      <c r="AV748" s="13" t="s">
        <v>86</v>
      </c>
      <c r="AW748" s="13" t="s">
        <v>33</v>
      </c>
      <c r="AX748" s="13" t="s">
        <v>77</v>
      </c>
      <c r="AY748" s="255" t="s">
        <v>281</v>
      </c>
    </row>
    <row r="749" s="13" customFormat="1">
      <c r="A749" s="13"/>
      <c r="B749" s="244"/>
      <c r="C749" s="245"/>
      <c r="D749" s="246" t="s">
        <v>288</v>
      </c>
      <c r="E749" s="247" t="s">
        <v>1</v>
      </c>
      <c r="F749" s="248" t="s">
        <v>574</v>
      </c>
      <c r="G749" s="245"/>
      <c r="H749" s="249">
        <v>-3.52</v>
      </c>
      <c r="I749" s="250"/>
      <c r="J749" s="245"/>
      <c r="K749" s="245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288</v>
      </c>
      <c r="AU749" s="255" t="s">
        <v>86</v>
      </c>
      <c r="AV749" s="13" t="s">
        <v>86</v>
      </c>
      <c r="AW749" s="13" t="s">
        <v>33</v>
      </c>
      <c r="AX749" s="13" t="s">
        <v>77</v>
      </c>
      <c r="AY749" s="255" t="s">
        <v>281</v>
      </c>
    </row>
    <row r="750" s="13" customFormat="1">
      <c r="A750" s="13"/>
      <c r="B750" s="244"/>
      <c r="C750" s="245"/>
      <c r="D750" s="246" t="s">
        <v>288</v>
      </c>
      <c r="E750" s="247" t="s">
        <v>1</v>
      </c>
      <c r="F750" s="248" t="s">
        <v>557</v>
      </c>
      <c r="G750" s="245"/>
      <c r="H750" s="249">
        <v>-2.3100000000000001</v>
      </c>
      <c r="I750" s="250"/>
      <c r="J750" s="245"/>
      <c r="K750" s="245"/>
      <c r="L750" s="251"/>
      <c r="M750" s="252"/>
      <c r="N750" s="253"/>
      <c r="O750" s="253"/>
      <c r="P750" s="253"/>
      <c r="Q750" s="253"/>
      <c r="R750" s="253"/>
      <c r="S750" s="253"/>
      <c r="T750" s="25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5" t="s">
        <v>288</v>
      </c>
      <c r="AU750" s="255" t="s">
        <v>86</v>
      </c>
      <c r="AV750" s="13" t="s">
        <v>86</v>
      </c>
      <c r="AW750" s="13" t="s">
        <v>33</v>
      </c>
      <c r="AX750" s="13" t="s">
        <v>77</v>
      </c>
      <c r="AY750" s="255" t="s">
        <v>281</v>
      </c>
    </row>
    <row r="751" s="13" customFormat="1">
      <c r="A751" s="13"/>
      <c r="B751" s="244"/>
      <c r="C751" s="245"/>
      <c r="D751" s="246" t="s">
        <v>288</v>
      </c>
      <c r="E751" s="247" t="s">
        <v>1</v>
      </c>
      <c r="F751" s="248" t="s">
        <v>552</v>
      </c>
      <c r="G751" s="245"/>
      <c r="H751" s="249">
        <v>-1.5760000000000001</v>
      </c>
      <c r="I751" s="250"/>
      <c r="J751" s="245"/>
      <c r="K751" s="245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288</v>
      </c>
      <c r="AU751" s="255" t="s">
        <v>86</v>
      </c>
      <c r="AV751" s="13" t="s">
        <v>86</v>
      </c>
      <c r="AW751" s="13" t="s">
        <v>33</v>
      </c>
      <c r="AX751" s="13" t="s">
        <v>77</v>
      </c>
      <c r="AY751" s="255" t="s">
        <v>281</v>
      </c>
    </row>
    <row r="752" s="13" customFormat="1">
      <c r="A752" s="13"/>
      <c r="B752" s="244"/>
      <c r="C752" s="245"/>
      <c r="D752" s="246" t="s">
        <v>288</v>
      </c>
      <c r="E752" s="247" t="s">
        <v>1</v>
      </c>
      <c r="F752" s="248" t="s">
        <v>552</v>
      </c>
      <c r="G752" s="245"/>
      <c r="H752" s="249">
        <v>-1.5760000000000001</v>
      </c>
      <c r="I752" s="250"/>
      <c r="J752" s="245"/>
      <c r="K752" s="245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288</v>
      </c>
      <c r="AU752" s="255" t="s">
        <v>86</v>
      </c>
      <c r="AV752" s="13" t="s">
        <v>86</v>
      </c>
      <c r="AW752" s="13" t="s">
        <v>33</v>
      </c>
      <c r="AX752" s="13" t="s">
        <v>77</v>
      </c>
      <c r="AY752" s="255" t="s">
        <v>281</v>
      </c>
    </row>
    <row r="753" s="13" customFormat="1">
      <c r="A753" s="13"/>
      <c r="B753" s="244"/>
      <c r="C753" s="245"/>
      <c r="D753" s="246" t="s">
        <v>288</v>
      </c>
      <c r="E753" s="247" t="s">
        <v>1</v>
      </c>
      <c r="F753" s="248" t="s">
        <v>574</v>
      </c>
      <c r="G753" s="245"/>
      <c r="H753" s="249">
        <v>-3.52</v>
      </c>
      <c r="I753" s="250"/>
      <c r="J753" s="245"/>
      <c r="K753" s="245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288</v>
      </c>
      <c r="AU753" s="255" t="s">
        <v>86</v>
      </c>
      <c r="AV753" s="13" t="s">
        <v>86</v>
      </c>
      <c r="AW753" s="13" t="s">
        <v>33</v>
      </c>
      <c r="AX753" s="13" t="s">
        <v>77</v>
      </c>
      <c r="AY753" s="255" t="s">
        <v>281</v>
      </c>
    </row>
    <row r="754" s="13" customFormat="1">
      <c r="A754" s="13"/>
      <c r="B754" s="244"/>
      <c r="C754" s="245"/>
      <c r="D754" s="246" t="s">
        <v>288</v>
      </c>
      <c r="E754" s="247" t="s">
        <v>1</v>
      </c>
      <c r="F754" s="248" t="s">
        <v>557</v>
      </c>
      <c r="G754" s="245"/>
      <c r="H754" s="249">
        <v>-2.3100000000000001</v>
      </c>
      <c r="I754" s="250"/>
      <c r="J754" s="245"/>
      <c r="K754" s="245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288</v>
      </c>
      <c r="AU754" s="255" t="s">
        <v>86</v>
      </c>
      <c r="AV754" s="13" t="s">
        <v>86</v>
      </c>
      <c r="AW754" s="13" t="s">
        <v>33</v>
      </c>
      <c r="AX754" s="13" t="s">
        <v>77</v>
      </c>
      <c r="AY754" s="255" t="s">
        <v>281</v>
      </c>
    </row>
    <row r="755" s="13" customFormat="1">
      <c r="A755" s="13"/>
      <c r="B755" s="244"/>
      <c r="C755" s="245"/>
      <c r="D755" s="246" t="s">
        <v>288</v>
      </c>
      <c r="E755" s="247" t="s">
        <v>1</v>
      </c>
      <c r="F755" s="248" t="s">
        <v>552</v>
      </c>
      <c r="G755" s="245"/>
      <c r="H755" s="249">
        <v>-1.5760000000000001</v>
      </c>
      <c r="I755" s="250"/>
      <c r="J755" s="245"/>
      <c r="K755" s="245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288</v>
      </c>
      <c r="AU755" s="255" t="s">
        <v>86</v>
      </c>
      <c r="AV755" s="13" t="s">
        <v>86</v>
      </c>
      <c r="AW755" s="13" t="s">
        <v>33</v>
      </c>
      <c r="AX755" s="13" t="s">
        <v>77</v>
      </c>
      <c r="AY755" s="255" t="s">
        <v>281</v>
      </c>
    </row>
    <row r="756" s="15" customFormat="1">
      <c r="A756" s="15"/>
      <c r="B756" s="267"/>
      <c r="C756" s="268"/>
      <c r="D756" s="246" t="s">
        <v>288</v>
      </c>
      <c r="E756" s="269" t="s">
        <v>1</v>
      </c>
      <c r="F756" s="270" t="s">
        <v>600</v>
      </c>
      <c r="G756" s="268"/>
      <c r="H756" s="271">
        <v>-871.70899999999904</v>
      </c>
      <c r="I756" s="272"/>
      <c r="J756" s="268"/>
      <c r="K756" s="268"/>
      <c r="L756" s="273"/>
      <c r="M756" s="274"/>
      <c r="N756" s="275"/>
      <c r="O756" s="275"/>
      <c r="P756" s="275"/>
      <c r="Q756" s="275"/>
      <c r="R756" s="275"/>
      <c r="S756" s="275"/>
      <c r="T756" s="27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7" t="s">
        <v>288</v>
      </c>
      <c r="AU756" s="277" t="s">
        <v>86</v>
      </c>
      <c r="AV756" s="15" t="s">
        <v>94</v>
      </c>
      <c r="AW756" s="15" t="s">
        <v>33</v>
      </c>
      <c r="AX756" s="15" t="s">
        <v>77</v>
      </c>
      <c r="AY756" s="277" t="s">
        <v>281</v>
      </c>
    </row>
    <row r="757" s="13" customFormat="1">
      <c r="A757" s="13"/>
      <c r="B757" s="244"/>
      <c r="C757" s="245"/>
      <c r="D757" s="246" t="s">
        <v>288</v>
      </c>
      <c r="E757" s="247" t="s">
        <v>1</v>
      </c>
      <c r="F757" s="248" t="s">
        <v>601</v>
      </c>
      <c r="G757" s="245"/>
      <c r="H757" s="249">
        <v>-905.24199999999996</v>
      </c>
      <c r="I757" s="250"/>
      <c r="J757" s="245"/>
      <c r="K757" s="245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288</v>
      </c>
      <c r="AU757" s="255" t="s">
        <v>86</v>
      </c>
      <c r="AV757" s="13" t="s">
        <v>86</v>
      </c>
      <c r="AW757" s="13" t="s">
        <v>33</v>
      </c>
      <c r="AX757" s="13" t="s">
        <v>77</v>
      </c>
      <c r="AY757" s="255" t="s">
        <v>281</v>
      </c>
    </row>
    <row r="758" s="15" customFormat="1">
      <c r="A758" s="15"/>
      <c r="B758" s="267"/>
      <c r="C758" s="268"/>
      <c r="D758" s="246" t="s">
        <v>288</v>
      </c>
      <c r="E758" s="269" t="s">
        <v>1</v>
      </c>
      <c r="F758" s="270" t="s">
        <v>602</v>
      </c>
      <c r="G758" s="268"/>
      <c r="H758" s="271">
        <v>-905.24199999999996</v>
      </c>
      <c r="I758" s="272"/>
      <c r="J758" s="268"/>
      <c r="K758" s="268"/>
      <c r="L758" s="273"/>
      <c r="M758" s="274"/>
      <c r="N758" s="275"/>
      <c r="O758" s="275"/>
      <c r="P758" s="275"/>
      <c r="Q758" s="275"/>
      <c r="R758" s="275"/>
      <c r="S758" s="275"/>
      <c r="T758" s="276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7" t="s">
        <v>288</v>
      </c>
      <c r="AU758" s="277" t="s">
        <v>86</v>
      </c>
      <c r="AV758" s="15" t="s">
        <v>94</v>
      </c>
      <c r="AW758" s="15" t="s">
        <v>33</v>
      </c>
      <c r="AX758" s="15" t="s">
        <v>77</v>
      </c>
      <c r="AY758" s="277" t="s">
        <v>281</v>
      </c>
    </row>
    <row r="759" s="14" customFormat="1">
      <c r="A759" s="14"/>
      <c r="B759" s="256"/>
      <c r="C759" s="257"/>
      <c r="D759" s="246" t="s">
        <v>288</v>
      </c>
      <c r="E759" s="258" t="s">
        <v>1</v>
      </c>
      <c r="F759" s="259" t="s">
        <v>290</v>
      </c>
      <c r="G759" s="257"/>
      <c r="H759" s="260">
        <v>4672.44199999995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288</v>
      </c>
      <c r="AU759" s="266" t="s">
        <v>86</v>
      </c>
      <c r="AV759" s="14" t="s">
        <v>119</v>
      </c>
      <c r="AW759" s="14" t="s">
        <v>33</v>
      </c>
      <c r="AX759" s="14" t="s">
        <v>84</v>
      </c>
      <c r="AY759" s="266" t="s">
        <v>281</v>
      </c>
    </row>
    <row r="760" s="12" customFormat="1" ht="22.8" customHeight="1">
      <c r="A760" s="12"/>
      <c r="B760" s="214"/>
      <c r="C760" s="215"/>
      <c r="D760" s="216" t="s">
        <v>76</v>
      </c>
      <c r="E760" s="228" t="s">
        <v>603</v>
      </c>
      <c r="F760" s="228" t="s">
        <v>604</v>
      </c>
      <c r="G760" s="215"/>
      <c r="H760" s="215"/>
      <c r="I760" s="218"/>
      <c r="J760" s="229">
        <f>BK760</f>
        <v>0</v>
      </c>
      <c r="K760" s="215"/>
      <c r="L760" s="220"/>
      <c r="M760" s="221"/>
      <c r="N760" s="222"/>
      <c r="O760" s="222"/>
      <c r="P760" s="223">
        <f>SUM(P761:P786)</f>
        <v>0</v>
      </c>
      <c r="Q760" s="222"/>
      <c r="R760" s="223">
        <f>SUM(R761:R786)</f>
        <v>0</v>
      </c>
      <c r="S760" s="222"/>
      <c r="T760" s="224">
        <f>SUM(T761:T786)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5" t="s">
        <v>84</v>
      </c>
      <c r="AT760" s="226" t="s">
        <v>76</v>
      </c>
      <c r="AU760" s="226" t="s">
        <v>84</v>
      </c>
      <c r="AY760" s="225" t="s">
        <v>281</v>
      </c>
      <c r="BK760" s="227">
        <f>SUM(BK761:BK786)</f>
        <v>0</v>
      </c>
    </row>
    <row r="761" s="2" customFormat="1" ht="33" customHeight="1">
      <c r="A761" s="39"/>
      <c r="B761" s="40"/>
      <c r="C761" s="230" t="s">
        <v>605</v>
      </c>
      <c r="D761" s="230" t="s">
        <v>283</v>
      </c>
      <c r="E761" s="231" t="s">
        <v>606</v>
      </c>
      <c r="F761" s="232" t="s">
        <v>607</v>
      </c>
      <c r="G761" s="233" t="s">
        <v>304</v>
      </c>
      <c r="H761" s="234">
        <v>467.06999999999999</v>
      </c>
      <c r="I761" s="235"/>
      <c r="J761" s="236">
        <f>ROUND(I761*H761,2)</f>
        <v>0</v>
      </c>
      <c r="K761" s="237"/>
      <c r="L761" s="45"/>
      <c r="M761" s="238" t="s">
        <v>1</v>
      </c>
      <c r="N761" s="239" t="s">
        <v>42</v>
      </c>
      <c r="O761" s="92"/>
      <c r="P761" s="240">
        <f>O761*H761</f>
        <v>0</v>
      </c>
      <c r="Q761" s="240">
        <v>0</v>
      </c>
      <c r="R761" s="240">
        <f>Q761*H761</f>
        <v>0</v>
      </c>
      <c r="S761" s="240">
        <v>0</v>
      </c>
      <c r="T761" s="241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2" t="s">
        <v>119</v>
      </c>
      <c r="AT761" s="242" t="s">
        <v>283</v>
      </c>
      <c r="AU761" s="242" t="s">
        <v>86</v>
      </c>
      <c r="AY761" s="18" t="s">
        <v>281</v>
      </c>
      <c r="BE761" s="243">
        <f>IF(N761="základní",J761,0)</f>
        <v>0</v>
      </c>
      <c r="BF761" s="243">
        <f>IF(N761="snížená",J761,0)</f>
        <v>0</v>
      </c>
      <c r="BG761" s="243">
        <f>IF(N761="zákl. přenesená",J761,0)</f>
        <v>0</v>
      </c>
      <c r="BH761" s="243">
        <f>IF(N761="sníž. přenesená",J761,0)</f>
        <v>0</v>
      </c>
      <c r="BI761" s="243">
        <f>IF(N761="nulová",J761,0)</f>
        <v>0</v>
      </c>
      <c r="BJ761" s="18" t="s">
        <v>84</v>
      </c>
      <c r="BK761" s="243">
        <f>ROUND(I761*H761,2)</f>
        <v>0</v>
      </c>
      <c r="BL761" s="18" t="s">
        <v>119</v>
      </c>
      <c r="BM761" s="242" t="s">
        <v>608</v>
      </c>
    </row>
    <row r="762" s="13" customFormat="1">
      <c r="A762" s="13"/>
      <c r="B762" s="244"/>
      <c r="C762" s="245"/>
      <c r="D762" s="246" t="s">
        <v>288</v>
      </c>
      <c r="E762" s="247" t="s">
        <v>1</v>
      </c>
      <c r="F762" s="248" t="s">
        <v>609</v>
      </c>
      <c r="G762" s="245"/>
      <c r="H762" s="249">
        <v>467.06999999999999</v>
      </c>
      <c r="I762" s="250"/>
      <c r="J762" s="245"/>
      <c r="K762" s="245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288</v>
      </c>
      <c r="AU762" s="255" t="s">
        <v>86</v>
      </c>
      <c r="AV762" s="13" t="s">
        <v>86</v>
      </c>
      <c r="AW762" s="13" t="s">
        <v>33</v>
      </c>
      <c r="AX762" s="13" t="s">
        <v>77</v>
      </c>
      <c r="AY762" s="255" t="s">
        <v>281</v>
      </c>
    </row>
    <row r="763" s="14" customFormat="1">
      <c r="A763" s="14"/>
      <c r="B763" s="256"/>
      <c r="C763" s="257"/>
      <c r="D763" s="246" t="s">
        <v>288</v>
      </c>
      <c r="E763" s="258" t="s">
        <v>1</v>
      </c>
      <c r="F763" s="259" t="s">
        <v>290</v>
      </c>
      <c r="G763" s="257"/>
      <c r="H763" s="260">
        <v>467.06999999999999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288</v>
      </c>
      <c r="AU763" s="266" t="s">
        <v>86</v>
      </c>
      <c r="AV763" s="14" t="s">
        <v>119</v>
      </c>
      <c r="AW763" s="14" t="s">
        <v>33</v>
      </c>
      <c r="AX763" s="14" t="s">
        <v>84</v>
      </c>
      <c r="AY763" s="266" t="s">
        <v>281</v>
      </c>
    </row>
    <row r="764" s="2" customFormat="1" ht="16.5" customHeight="1">
      <c r="A764" s="39"/>
      <c r="B764" s="40"/>
      <c r="C764" s="230" t="s">
        <v>610</v>
      </c>
      <c r="D764" s="230" t="s">
        <v>283</v>
      </c>
      <c r="E764" s="231" t="s">
        <v>611</v>
      </c>
      <c r="F764" s="232" t="s">
        <v>612</v>
      </c>
      <c r="G764" s="233" t="s">
        <v>410</v>
      </c>
      <c r="H764" s="234">
        <v>7.5</v>
      </c>
      <c r="I764" s="235"/>
      <c r="J764" s="236">
        <f>ROUND(I764*H764,2)</f>
        <v>0</v>
      </c>
      <c r="K764" s="237"/>
      <c r="L764" s="45"/>
      <c r="M764" s="238" t="s">
        <v>1</v>
      </c>
      <c r="N764" s="239" t="s">
        <v>42</v>
      </c>
      <c r="O764" s="92"/>
      <c r="P764" s="240">
        <f>O764*H764</f>
        <v>0</v>
      </c>
      <c r="Q764" s="240">
        <v>0</v>
      </c>
      <c r="R764" s="240">
        <f>Q764*H764</f>
        <v>0</v>
      </c>
      <c r="S764" s="240">
        <v>0</v>
      </c>
      <c r="T764" s="241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2" t="s">
        <v>119</v>
      </c>
      <c r="AT764" s="242" t="s">
        <v>283</v>
      </c>
      <c r="AU764" s="242" t="s">
        <v>86</v>
      </c>
      <c r="AY764" s="18" t="s">
        <v>281</v>
      </c>
      <c r="BE764" s="243">
        <f>IF(N764="základní",J764,0)</f>
        <v>0</v>
      </c>
      <c r="BF764" s="243">
        <f>IF(N764="snížená",J764,0)</f>
        <v>0</v>
      </c>
      <c r="BG764" s="243">
        <f>IF(N764="zákl. přenesená",J764,0)</f>
        <v>0</v>
      </c>
      <c r="BH764" s="243">
        <f>IF(N764="sníž. přenesená",J764,0)</f>
        <v>0</v>
      </c>
      <c r="BI764" s="243">
        <f>IF(N764="nulová",J764,0)</f>
        <v>0</v>
      </c>
      <c r="BJ764" s="18" t="s">
        <v>84</v>
      </c>
      <c r="BK764" s="243">
        <f>ROUND(I764*H764,2)</f>
        <v>0</v>
      </c>
      <c r="BL764" s="18" t="s">
        <v>119</v>
      </c>
      <c r="BM764" s="242" t="s">
        <v>613</v>
      </c>
    </row>
    <row r="765" s="2" customFormat="1" ht="24.15" customHeight="1">
      <c r="A765" s="39"/>
      <c r="B765" s="40"/>
      <c r="C765" s="230" t="s">
        <v>614</v>
      </c>
      <c r="D765" s="230" t="s">
        <v>283</v>
      </c>
      <c r="E765" s="231" t="s">
        <v>615</v>
      </c>
      <c r="F765" s="232" t="s">
        <v>616</v>
      </c>
      <c r="G765" s="233" t="s">
        <v>410</v>
      </c>
      <c r="H765" s="234">
        <v>450</v>
      </c>
      <c r="I765" s="235"/>
      <c r="J765" s="236">
        <f>ROUND(I765*H765,2)</f>
        <v>0</v>
      </c>
      <c r="K765" s="237"/>
      <c r="L765" s="45"/>
      <c r="M765" s="238" t="s">
        <v>1</v>
      </c>
      <c r="N765" s="239" t="s">
        <v>42</v>
      </c>
      <c r="O765" s="92"/>
      <c r="P765" s="240">
        <f>O765*H765</f>
        <v>0</v>
      </c>
      <c r="Q765" s="240">
        <v>0</v>
      </c>
      <c r="R765" s="240">
        <f>Q765*H765</f>
        <v>0</v>
      </c>
      <c r="S765" s="240">
        <v>0</v>
      </c>
      <c r="T765" s="241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2" t="s">
        <v>119</v>
      </c>
      <c r="AT765" s="242" t="s">
        <v>283</v>
      </c>
      <c r="AU765" s="242" t="s">
        <v>86</v>
      </c>
      <c r="AY765" s="18" t="s">
        <v>281</v>
      </c>
      <c r="BE765" s="243">
        <f>IF(N765="základní",J765,0)</f>
        <v>0</v>
      </c>
      <c r="BF765" s="243">
        <f>IF(N765="snížená",J765,0)</f>
        <v>0</v>
      </c>
      <c r="BG765" s="243">
        <f>IF(N765="zákl. přenesená",J765,0)</f>
        <v>0</v>
      </c>
      <c r="BH765" s="243">
        <f>IF(N765="sníž. přenesená",J765,0)</f>
        <v>0</v>
      </c>
      <c r="BI765" s="243">
        <f>IF(N765="nulová",J765,0)</f>
        <v>0</v>
      </c>
      <c r="BJ765" s="18" t="s">
        <v>84</v>
      </c>
      <c r="BK765" s="243">
        <f>ROUND(I765*H765,2)</f>
        <v>0</v>
      </c>
      <c r="BL765" s="18" t="s">
        <v>119</v>
      </c>
      <c r="BM765" s="242" t="s">
        <v>617</v>
      </c>
    </row>
    <row r="766" s="13" customFormat="1">
      <c r="A766" s="13"/>
      <c r="B766" s="244"/>
      <c r="C766" s="245"/>
      <c r="D766" s="246" t="s">
        <v>288</v>
      </c>
      <c r="E766" s="247" t="s">
        <v>1</v>
      </c>
      <c r="F766" s="248" t="s">
        <v>618</v>
      </c>
      <c r="G766" s="245"/>
      <c r="H766" s="249">
        <v>450</v>
      </c>
      <c r="I766" s="250"/>
      <c r="J766" s="245"/>
      <c r="K766" s="245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288</v>
      </c>
      <c r="AU766" s="255" t="s">
        <v>86</v>
      </c>
      <c r="AV766" s="13" t="s">
        <v>86</v>
      </c>
      <c r="AW766" s="13" t="s">
        <v>33</v>
      </c>
      <c r="AX766" s="13" t="s">
        <v>84</v>
      </c>
      <c r="AY766" s="255" t="s">
        <v>281</v>
      </c>
    </row>
    <row r="767" s="2" customFormat="1" ht="24.15" customHeight="1">
      <c r="A767" s="39"/>
      <c r="B767" s="40"/>
      <c r="C767" s="230" t="s">
        <v>619</v>
      </c>
      <c r="D767" s="230" t="s">
        <v>283</v>
      </c>
      <c r="E767" s="231" t="s">
        <v>620</v>
      </c>
      <c r="F767" s="232" t="s">
        <v>621</v>
      </c>
      <c r="G767" s="233" t="s">
        <v>304</v>
      </c>
      <c r="H767" s="234">
        <v>467.07999999999998</v>
      </c>
      <c r="I767" s="235"/>
      <c r="J767" s="236">
        <f>ROUND(I767*H767,2)</f>
        <v>0</v>
      </c>
      <c r="K767" s="237"/>
      <c r="L767" s="45"/>
      <c r="M767" s="238" t="s">
        <v>1</v>
      </c>
      <c r="N767" s="239" t="s">
        <v>42</v>
      </c>
      <c r="O767" s="92"/>
      <c r="P767" s="240">
        <f>O767*H767</f>
        <v>0</v>
      </c>
      <c r="Q767" s="240">
        <v>0</v>
      </c>
      <c r="R767" s="240">
        <f>Q767*H767</f>
        <v>0</v>
      </c>
      <c r="S767" s="240">
        <v>0</v>
      </c>
      <c r="T767" s="241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2" t="s">
        <v>119</v>
      </c>
      <c r="AT767" s="242" t="s">
        <v>283</v>
      </c>
      <c r="AU767" s="242" t="s">
        <v>86</v>
      </c>
      <c r="AY767" s="18" t="s">
        <v>281</v>
      </c>
      <c r="BE767" s="243">
        <f>IF(N767="základní",J767,0)</f>
        <v>0</v>
      </c>
      <c r="BF767" s="243">
        <f>IF(N767="snížená",J767,0)</f>
        <v>0</v>
      </c>
      <c r="BG767" s="243">
        <f>IF(N767="zákl. přenesená",J767,0)</f>
        <v>0</v>
      </c>
      <c r="BH767" s="243">
        <f>IF(N767="sníž. přenesená",J767,0)</f>
        <v>0</v>
      </c>
      <c r="BI767" s="243">
        <f>IF(N767="nulová",J767,0)</f>
        <v>0</v>
      </c>
      <c r="BJ767" s="18" t="s">
        <v>84</v>
      </c>
      <c r="BK767" s="243">
        <f>ROUND(I767*H767,2)</f>
        <v>0</v>
      </c>
      <c r="BL767" s="18" t="s">
        <v>119</v>
      </c>
      <c r="BM767" s="242" t="s">
        <v>622</v>
      </c>
    </row>
    <row r="768" s="13" customFormat="1">
      <c r="A768" s="13"/>
      <c r="B768" s="244"/>
      <c r="C768" s="245"/>
      <c r="D768" s="246" t="s">
        <v>288</v>
      </c>
      <c r="E768" s="247" t="s">
        <v>1</v>
      </c>
      <c r="F768" s="248" t="s">
        <v>623</v>
      </c>
      <c r="G768" s="245"/>
      <c r="H768" s="249">
        <v>467.07999999999998</v>
      </c>
      <c r="I768" s="250"/>
      <c r="J768" s="245"/>
      <c r="K768" s="245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288</v>
      </c>
      <c r="AU768" s="255" t="s">
        <v>86</v>
      </c>
      <c r="AV768" s="13" t="s">
        <v>86</v>
      </c>
      <c r="AW768" s="13" t="s">
        <v>33</v>
      </c>
      <c r="AX768" s="13" t="s">
        <v>77</v>
      </c>
      <c r="AY768" s="255" t="s">
        <v>281</v>
      </c>
    </row>
    <row r="769" s="14" customFormat="1">
      <c r="A769" s="14"/>
      <c r="B769" s="256"/>
      <c r="C769" s="257"/>
      <c r="D769" s="246" t="s">
        <v>288</v>
      </c>
      <c r="E769" s="258" t="s">
        <v>1</v>
      </c>
      <c r="F769" s="259" t="s">
        <v>290</v>
      </c>
      <c r="G769" s="257"/>
      <c r="H769" s="260">
        <v>467.07999999999998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288</v>
      </c>
      <c r="AU769" s="266" t="s">
        <v>86</v>
      </c>
      <c r="AV769" s="14" t="s">
        <v>119</v>
      </c>
      <c r="AW769" s="14" t="s">
        <v>33</v>
      </c>
      <c r="AX769" s="14" t="s">
        <v>84</v>
      </c>
      <c r="AY769" s="266" t="s">
        <v>281</v>
      </c>
    </row>
    <row r="770" s="2" customFormat="1" ht="24.15" customHeight="1">
      <c r="A770" s="39"/>
      <c r="B770" s="40"/>
      <c r="C770" s="230" t="s">
        <v>624</v>
      </c>
      <c r="D770" s="230" t="s">
        <v>283</v>
      </c>
      <c r="E770" s="231" t="s">
        <v>625</v>
      </c>
      <c r="F770" s="232" t="s">
        <v>626</v>
      </c>
      <c r="G770" s="233" t="s">
        <v>304</v>
      </c>
      <c r="H770" s="234">
        <v>2802.4200000000001</v>
      </c>
      <c r="I770" s="235"/>
      <c r="J770" s="236">
        <f>ROUND(I770*H770,2)</f>
        <v>0</v>
      </c>
      <c r="K770" s="237"/>
      <c r="L770" s="45"/>
      <c r="M770" s="238" t="s">
        <v>1</v>
      </c>
      <c r="N770" s="239" t="s">
        <v>42</v>
      </c>
      <c r="O770" s="92"/>
      <c r="P770" s="240">
        <f>O770*H770</f>
        <v>0</v>
      </c>
      <c r="Q770" s="240">
        <v>0</v>
      </c>
      <c r="R770" s="240">
        <f>Q770*H770</f>
        <v>0</v>
      </c>
      <c r="S770" s="240">
        <v>0</v>
      </c>
      <c r="T770" s="241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2" t="s">
        <v>119</v>
      </c>
      <c r="AT770" s="242" t="s">
        <v>283</v>
      </c>
      <c r="AU770" s="242" t="s">
        <v>86</v>
      </c>
      <c r="AY770" s="18" t="s">
        <v>281</v>
      </c>
      <c r="BE770" s="243">
        <f>IF(N770="základní",J770,0)</f>
        <v>0</v>
      </c>
      <c r="BF770" s="243">
        <f>IF(N770="snížená",J770,0)</f>
        <v>0</v>
      </c>
      <c r="BG770" s="243">
        <f>IF(N770="zákl. přenesená",J770,0)</f>
        <v>0</v>
      </c>
      <c r="BH770" s="243">
        <f>IF(N770="sníž. přenesená",J770,0)</f>
        <v>0</v>
      </c>
      <c r="BI770" s="243">
        <f>IF(N770="nulová",J770,0)</f>
        <v>0</v>
      </c>
      <c r="BJ770" s="18" t="s">
        <v>84</v>
      </c>
      <c r="BK770" s="243">
        <f>ROUND(I770*H770,2)</f>
        <v>0</v>
      </c>
      <c r="BL770" s="18" t="s">
        <v>119</v>
      </c>
      <c r="BM770" s="242" t="s">
        <v>627</v>
      </c>
    </row>
    <row r="771" s="13" customFormat="1">
      <c r="A771" s="13"/>
      <c r="B771" s="244"/>
      <c r="C771" s="245"/>
      <c r="D771" s="246" t="s">
        <v>288</v>
      </c>
      <c r="E771" s="247" t="s">
        <v>1</v>
      </c>
      <c r="F771" s="248" t="s">
        <v>628</v>
      </c>
      <c r="G771" s="245"/>
      <c r="H771" s="249">
        <v>2802.4200000000001</v>
      </c>
      <c r="I771" s="250"/>
      <c r="J771" s="245"/>
      <c r="K771" s="245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288</v>
      </c>
      <c r="AU771" s="255" t="s">
        <v>86</v>
      </c>
      <c r="AV771" s="13" t="s">
        <v>86</v>
      </c>
      <c r="AW771" s="13" t="s">
        <v>33</v>
      </c>
      <c r="AX771" s="13" t="s">
        <v>77</v>
      </c>
      <c r="AY771" s="255" t="s">
        <v>281</v>
      </c>
    </row>
    <row r="772" s="14" customFormat="1">
      <c r="A772" s="14"/>
      <c r="B772" s="256"/>
      <c r="C772" s="257"/>
      <c r="D772" s="246" t="s">
        <v>288</v>
      </c>
      <c r="E772" s="258" t="s">
        <v>1</v>
      </c>
      <c r="F772" s="259" t="s">
        <v>290</v>
      </c>
      <c r="G772" s="257"/>
      <c r="H772" s="260">
        <v>2802.4200000000001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288</v>
      </c>
      <c r="AU772" s="266" t="s">
        <v>86</v>
      </c>
      <c r="AV772" s="14" t="s">
        <v>119</v>
      </c>
      <c r="AW772" s="14" t="s">
        <v>33</v>
      </c>
      <c r="AX772" s="14" t="s">
        <v>84</v>
      </c>
      <c r="AY772" s="266" t="s">
        <v>281</v>
      </c>
    </row>
    <row r="773" s="2" customFormat="1" ht="33" customHeight="1">
      <c r="A773" s="39"/>
      <c r="B773" s="40"/>
      <c r="C773" s="230" t="s">
        <v>7</v>
      </c>
      <c r="D773" s="230" t="s">
        <v>283</v>
      </c>
      <c r="E773" s="231" t="s">
        <v>629</v>
      </c>
      <c r="F773" s="232" t="s">
        <v>630</v>
      </c>
      <c r="G773" s="233" t="s">
        <v>304</v>
      </c>
      <c r="H773" s="234">
        <v>143.13399999999999</v>
      </c>
      <c r="I773" s="235"/>
      <c r="J773" s="236">
        <f>ROUND(I773*H773,2)</f>
        <v>0</v>
      </c>
      <c r="K773" s="237"/>
      <c r="L773" s="45"/>
      <c r="M773" s="238" t="s">
        <v>1</v>
      </c>
      <c r="N773" s="239" t="s">
        <v>42</v>
      </c>
      <c r="O773" s="92"/>
      <c r="P773" s="240">
        <f>O773*H773</f>
        <v>0</v>
      </c>
      <c r="Q773" s="240">
        <v>0</v>
      </c>
      <c r="R773" s="240">
        <f>Q773*H773</f>
        <v>0</v>
      </c>
      <c r="S773" s="240">
        <v>0</v>
      </c>
      <c r="T773" s="241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2" t="s">
        <v>119</v>
      </c>
      <c r="AT773" s="242" t="s">
        <v>283</v>
      </c>
      <c r="AU773" s="242" t="s">
        <v>86</v>
      </c>
      <c r="AY773" s="18" t="s">
        <v>281</v>
      </c>
      <c r="BE773" s="243">
        <f>IF(N773="základní",J773,0)</f>
        <v>0</v>
      </c>
      <c r="BF773" s="243">
        <f>IF(N773="snížená",J773,0)</f>
        <v>0</v>
      </c>
      <c r="BG773" s="243">
        <f>IF(N773="zákl. přenesená",J773,0)</f>
        <v>0</v>
      </c>
      <c r="BH773" s="243">
        <f>IF(N773="sníž. přenesená",J773,0)</f>
        <v>0</v>
      </c>
      <c r="BI773" s="243">
        <f>IF(N773="nulová",J773,0)</f>
        <v>0</v>
      </c>
      <c r="BJ773" s="18" t="s">
        <v>84</v>
      </c>
      <c r="BK773" s="243">
        <f>ROUND(I773*H773,2)</f>
        <v>0</v>
      </c>
      <c r="BL773" s="18" t="s">
        <v>119</v>
      </c>
      <c r="BM773" s="242" t="s">
        <v>631</v>
      </c>
    </row>
    <row r="774" s="13" customFormat="1">
      <c r="A774" s="13"/>
      <c r="B774" s="244"/>
      <c r="C774" s="245"/>
      <c r="D774" s="246" t="s">
        <v>288</v>
      </c>
      <c r="E774" s="247" t="s">
        <v>1</v>
      </c>
      <c r="F774" s="248" t="s">
        <v>632</v>
      </c>
      <c r="G774" s="245"/>
      <c r="H774" s="249">
        <v>143.13399999999999</v>
      </c>
      <c r="I774" s="250"/>
      <c r="J774" s="245"/>
      <c r="K774" s="245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288</v>
      </c>
      <c r="AU774" s="255" t="s">
        <v>86</v>
      </c>
      <c r="AV774" s="13" t="s">
        <v>86</v>
      </c>
      <c r="AW774" s="13" t="s">
        <v>33</v>
      </c>
      <c r="AX774" s="13" t="s">
        <v>84</v>
      </c>
      <c r="AY774" s="255" t="s">
        <v>281</v>
      </c>
    </row>
    <row r="775" s="2" customFormat="1" ht="37.8" customHeight="1">
      <c r="A775" s="39"/>
      <c r="B775" s="40"/>
      <c r="C775" s="230" t="s">
        <v>633</v>
      </c>
      <c r="D775" s="230" t="s">
        <v>283</v>
      </c>
      <c r="E775" s="231" t="s">
        <v>634</v>
      </c>
      <c r="F775" s="232" t="s">
        <v>635</v>
      </c>
      <c r="G775" s="233" t="s">
        <v>304</v>
      </c>
      <c r="H775" s="234">
        <v>35.712000000000003</v>
      </c>
      <c r="I775" s="235"/>
      <c r="J775" s="236">
        <f>ROUND(I775*H775,2)</f>
        <v>0</v>
      </c>
      <c r="K775" s="237"/>
      <c r="L775" s="45"/>
      <c r="M775" s="238" t="s">
        <v>1</v>
      </c>
      <c r="N775" s="239" t="s">
        <v>42</v>
      </c>
      <c r="O775" s="92"/>
      <c r="P775" s="240">
        <f>O775*H775</f>
        <v>0</v>
      </c>
      <c r="Q775" s="240">
        <v>0</v>
      </c>
      <c r="R775" s="240">
        <f>Q775*H775</f>
        <v>0</v>
      </c>
      <c r="S775" s="240">
        <v>0</v>
      </c>
      <c r="T775" s="241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2" t="s">
        <v>119</v>
      </c>
      <c r="AT775" s="242" t="s">
        <v>283</v>
      </c>
      <c r="AU775" s="242" t="s">
        <v>86</v>
      </c>
      <c r="AY775" s="18" t="s">
        <v>281</v>
      </c>
      <c r="BE775" s="243">
        <f>IF(N775="základní",J775,0)</f>
        <v>0</v>
      </c>
      <c r="BF775" s="243">
        <f>IF(N775="snížená",J775,0)</f>
        <v>0</v>
      </c>
      <c r="BG775" s="243">
        <f>IF(N775="zákl. přenesená",J775,0)</f>
        <v>0</v>
      </c>
      <c r="BH775" s="243">
        <f>IF(N775="sníž. přenesená",J775,0)</f>
        <v>0</v>
      </c>
      <c r="BI775" s="243">
        <f>IF(N775="nulová",J775,0)</f>
        <v>0</v>
      </c>
      <c r="BJ775" s="18" t="s">
        <v>84</v>
      </c>
      <c r="BK775" s="243">
        <f>ROUND(I775*H775,2)</f>
        <v>0</v>
      </c>
      <c r="BL775" s="18" t="s">
        <v>119</v>
      </c>
      <c r="BM775" s="242" t="s">
        <v>636</v>
      </c>
    </row>
    <row r="776" s="13" customFormat="1">
      <c r="A776" s="13"/>
      <c r="B776" s="244"/>
      <c r="C776" s="245"/>
      <c r="D776" s="246" t="s">
        <v>288</v>
      </c>
      <c r="E776" s="247" t="s">
        <v>1</v>
      </c>
      <c r="F776" s="248" t="s">
        <v>637</v>
      </c>
      <c r="G776" s="245"/>
      <c r="H776" s="249">
        <v>35.712000000000003</v>
      </c>
      <c r="I776" s="250"/>
      <c r="J776" s="245"/>
      <c r="K776" s="245"/>
      <c r="L776" s="251"/>
      <c r="M776" s="252"/>
      <c r="N776" s="253"/>
      <c r="O776" s="253"/>
      <c r="P776" s="253"/>
      <c r="Q776" s="253"/>
      <c r="R776" s="253"/>
      <c r="S776" s="253"/>
      <c r="T776" s="25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5" t="s">
        <v>288</v>
      </c>
      <c r="AU776" s="255" t="s">
        <v>86</v>
      </c>
      <c r="AV776" s="13" t="s">
        <v>86</v>
      </c>
      <c r="AW776" s="13" t="s">
        <v>33</v>
      </c>
      <c r="AX776" s="13" t="s">
        <v>84</v>
      </c>
      <c r="AY776" s="255" t="s">
        <v>281</v>
      </c>
    </row>
    <row r="777" s="2" customFormat="1" ht="33" customHeight="1">
      <c r="A777" s="39"/>
      <c r="B777" s="40"/>
      <c r="C777" s="230" t="s">
        <v>638</v>
      </c>
      <c r="D777" s="230" t="s">
        <v>283</v>
      </c>
      <c r="E777" s="231" t="s">
        <v>639</v>
      </c>
      <c r="F777" s="232" t="s">
        <v>640</v>
      </c>
      <c r="G777" s="233" t="s">
        <v>304</v>
      </c>
      <c r="H777" s="234">
        <v>43.158999999999999</v>
      </c>
      <c r="I777" s="235"/>
      <c r="J777" s="236">
        <f>ROUND(I777*H777,2)</f>
        <v>0</v>
      </c>
      <c r="K777" s="237"/>
      <c r="L777" s="45"/>
      <c r="M777" s="238" t="s">
        <v>1</v>
      </c>
      <c r="N777" s="239" t="s">
        <v>42</v>
      </c>
      <c r="O777" s="92"/>
      <c r="P777" s="240">
        <f>O777*H777</f>
        <v>0</v>
      </c>
      <c r="Q777" s="240">
        <v>0</v>
      </c>
      <c r="R777" s="240">
        <f>Q777*H777</f>
        <v>0</v>
      </c>
      <c r="S777" s="240">
        <v>0</v>
      </c>
      <c r="T777" s="241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2" t="s">
        <v>119</v>
      </c>
      <c r="AT777" s="242" t="s">
        <v>283</v>
      </c>
      <c r="AU777" s="242" t="s">
        <v>86</v>
      </c>
      <c r="AY777" s="18" t="s">
        <v>281</v>
      </c>
      <c r="BE777" s="243">
        <f>IF(N777="základní",J777,0)</f>
        <v>0</v>
      </c>
      <c r="BF777" s="243">
        <f>IF(N777="snížená",J777,0)</f>
        <v>0</v>
      </c>
      <c r="BG777" s="243">
        <f>IF(N777="zákl. přenesená",J777,0)</f>
        <v>0</v>
      </c>
      <c r="BH777" s="243">
        <f>IF(N777="sníž. přenesená",J777,0)</f>
        <v>0</v>
      </c>
      <c r="BI777" s="243">
        <f>IF(N777="nulová",J777,0)</f>
        <v>0</v>
      </c>
      <c r="BJ777" s="18" t="s">
        <v>84</v>
      </c>
      <c r="BK777" s="243">
        <f>ROUND(I777*H777,2)</f>
        <v>0</v>
      </c>
      <c r="BL777" s="18" t="s">
        <v>119</v>
      </c>
      <c r="BM777" s="242" t="s">
        <v>641</v>
      </c>
    </row>
    <row r="778" s="13" customFormat="1">
      <c r="A778" s="13"/>
      <c r="B778" s="244"/>
      <c r="C778" s="245"/>
      <c r="D778" s="246" t="s">
        <v>288</v>
      </c>
      <c r="E778" s="247" t="s">
        <v>1</v>
      </c>
      <c r="F778" s="248" t="s">
        <v>642</v>
      </c>
      <c r="G778" s="245"/>
      <c r="H778" s="249">
        <v>43.158999999999999</v>
      </c>
      <c r="I778" s="250"/>
      <c r="J778" s="245"/>
      <c r="K778" s="245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288</v>
      </c>
      <c r="AU778" s="255" t="s">
        <v>86</v>
      </c>
      <c r="AV778" s="13" t="s">
        <v>86</v>
      </c>
      <c r="AW778" s="13" t="s">
        <v>33</v>
      </c>
      <c r="AX778" s="13" t="s">
        <v>77</v>
      </c>
      <c r="AY778" s="255" t="s">
        <v>281</v>
      </c>
    </row>
    <row r="779" s="14" customFormat="1">
      <c r="A779" s="14"/>
      <c r="B779" s="256"/>
      <c r="C779" s="257"/>
      <c r="D779" s="246" t="s">
        <v>288</v>
      </c>
      <c r="E779" s="258" t="s">
        <v>1</v>
      </c>
      <c r="F779" s="259" t="s">
        <v>290</v>
      </c>
      <c r="G779" s="257"/>
      <c r="H779" s="260">
        <v>43.158999999999999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288</v>
      </c>
      <c r="AU779" s="266" t="s">
        <v>86</v>
      </c>
      <c r="AV779" s="14" t="s">
        <v>119</v>
      </c>
      <c r="AW779" s="14" t="s">
        <v>33</v>
      </c>
      <c r="AX779" s="14" t="s">
        <v>84</v>
      </c>
      <c r="AY779" s="266" t="s">
        <v>281</v>
      </c>
    </row>
    <row r="780" s="2" customFormat="1" ht="33" customHeight="1">
      <c r="A780" s="39"/>
      <c r="B780" s="40"/>
      <c r="C780" s="230" t="s">
        <v>643</v>
      </c>
      <c r="D780" s="230" t="s">
        <v>283</v>
      </c>
      <c r="E780" s="231" t="s">
        <v>644</v>
      </c>
      <c r="F780" s="232" t="s">
        <v>645</v>
      </c>
      <c r="G780" s="233" t="s">
        <v>304</v>
      </c>
      <c r="H780" s="234">
        <v>309.18000000000001</v>
      </c>
      <c r="I780" s="235"/>
      <c r="J780" s="236">
        <f>ROUND(I780*H780,2)</f>
        <v>0</v>
      </c>
      <c r="K780" s="237"/>
      <c r="L780" s="45"/>
      <c r="M780" s="238" t="s">
        <v>1</v>
      </c>
      <c r="N780" s="239" t="s">
        <v>42</v>
      </c>
      <c r="O780" s="92"/>
      <c r="P780" s="240">
        <f>O780*H780</f>
        <v>0</v>
      </c>
      <c r="Q780" s="240">
        <v>0</v>
      </c>
      <c r="R780" s="240">
        <f>Q780*H780</f>
        <v>0</v>
      </c>
      <c r="S780" s="240">
        <v>0</v>
      </c>
      <c r="T780" s="241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2" t="s">
        <v>119</v>
      </c>
      <c r="AT780" s="242" t="s">
        <v>283</v>
      </c>
      <c r="AU780" s="242" t="s">
        <v>86</v>
      </c>
      <c r="AY780" s="18" t="s">
        <v>281</v>
      </c>
      <c r="BE780" s="243">
        <f>IF(N780="základní",J780,0)</f>
        <v>0</v>
      </c>
      <c r="BF780" s="243">
        <f>IF(N780="snížená",J780,0)</f>
        <v>0</v>
      </c>
      <c r="BG780" s="243">
        <f>IF(N780="zákl. přenesená",J780,0)</f>
        <v>0</v>
      </c>
      <c r="BH780" s="243">
        <f>IF(N780="sníž. přenesená",J780,0)</f>
        <v>0</v>
      </c>
      <c r="BI780" s="243">
        <f>IF(N780="nulová",J780,0)</f>
        <v>0</v>
      </c>
      <c r="BJ780" s="18" t="s">
        <v>84</v>
      </c>
      <c r="BK780" s="243">
        <f>ROUND(I780*H780,2)</f>
        <v>0</v>
      </c>
      <c r="BL780" s="18" t="s">
        <v>119</v>
      </c>
      <c r="BM780" s="242" t="s">
        <v>646</v>
      </c>
    </row>
    <row r="781" s="13" customFormat="1">
      <c r="A781" s="13"/>
      <c r="B781" s="244"/>
      <c r="C781" s="245"/>
      <c r="D781" s="246" t="s">
        <v>288</v>
      </c>
      <c r="E781" s="247" t="s">
        <v>1</v>
      </c>
      <c r="F781" s="248" t="s">
        <v>647</v>
      </c>
      <c r="G781" s="245"/>
      <c r="H781" s="249">
        <v>309.18000000000001</v>
      </c>
      <c r="I781" s="250"/>
      <c r="J781" s="245"/>
      <c r="K781" s="245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288</v>
      </c>
      <c r="AU781" s="255" t="s">
        <v>86</v>
      </c>
      <c r="AV781" s="13" t="s">
        <v>86</v>
      </c>
      <c r="AW781" s="13" t="s">
        <v>33</v>
      </c>
      <c r="AX781" s="13" t="s">
        <v>77</v>
      </c>
      <c r="AY781" s="255" t="s">
        <v>281</v>
      </c>
    </row>
    <row r="782" s="14" customFormat="1">
      <c r="A782" s="14"/>
      <c r="B782" s="256"/>
      <c r="C782" s="257"/>
      <c r="D782" s="246" t="s">
        <v>288</v>
      </c>
      <c r="E782" s="258" t="s">
        <v>1</v>
      </c>
      <c r="F782" s="259" t="s">
        <v>290</v>
      </c>
      <c r="G782" s="257"/>
      <c r="H782" s="260">
        <v>309.18000000000001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288</v>
      </c>
      <c r="AU782" s="266" t="s">
        <v>86</v>
      </c>
      <c r="AV782" s="14" t="s">
        <v>119</v>
      </c>
      <c r="AW782" s="14" t="s">
        <v>33</v>
      </c>
      <c r="AX782" s="14" t="s">
        <v>84</v>
      </c>
      <c r="AY782" s="266" t="s">
        <v>281</v>
      </c>
    </row>
    <row r="783" s="2" customFormat="1" ht="33" customHeight="1">
      <c r="A783" s="39"/>
      <c r="B783" s="40"/>
      <c r="C783" s="230" t="s">
        <v>648</v>
      </c>
      <c r="D783" s="230" t="s">
        <v>283</v>
      </c>
      <c r="E783" s="231" t="s">
        <v>649</v>
      </c>
      <c r="F783" s="232" t="s">
        <v>650</v>
      </c>
      <c r="G783" s="233" t="s">
        <v>304</v>
      </c>
      <c r="H783" s="234">
        <v>3.6549999999999998</v>
      </c>
      <c r="I783" s="235"/>
      <c r="J783" s="236">
        <f>ROUND(I783*H783,2)</f>
        <v>0</v>
      </c>
      <c r="K783" s="237"/>
      <c r="L783" s="45"/>
      <c r="M783" s="238" t="s">
        <v>1</v>
      </c>
      <c r="N783" s="239" t="s">
        <v>42</v>
      </c>
      <c r="O783" s="92"/>
      <c r="P783" s="240">
        <f>O783*H783</f>
        <v>0</v>
      </c>
      <c r="Q783" s="240">
        <v>0</v>
      </c>
      <c r="R783" s="240">
        <f>Q783*H783</f>
        <v>0</v>
      </c>
      <c r="S783" s="240">
        <v>0</v>
      </c>
      <c r="T783" s="241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2" t="s">
        <v>119</v>
      </c>
      <c r="AT783" s="242" t="s">
        <v>283</v>
      </c>
      <c r="AU783" s="242" t="s">
        <v>86</v>
      </c>
      <c r="AY783" s="18" t="s">
        <v>281</v>
      </c>
      <c r="BE783" s="243">
        <f>IF(N783="základní",J783,0)</f>
        <v>0</v>
      </c>
      <c r="BF783" s="243">
        <f>IF(N783="snížená",J783,0)</f>
        <v>0</v>
      </c>
      <c r="BG783" s="243">
        <f>IF(N783="zákl. přenesená",J783,0)</f>
        <v>0</v>
      </c>
      <c r="BH783" s="243">
        <f>IF(N783="sníž. přenesená",J783,0)</f>
        <v>0</v>
      </c>
      <c r="BI783" s="243">
        <f>IF(N783="nulová",J783,0)</f>
        <v>0</v>
      </c>
      <c r="BJ783" s="18" t="s">
        <v>84</v>
      </c>
      <c r="BK783" s="243">
        <f>ROUND(I783*H783,2)</f>
        <v>0</v>
      </c>
      <c r="BL783" s="18" t="s">
        <v>119</v>
      </c>
      <c r="BM783" s="242" t="s">
        <v>651</v>
      </c>
    </row>
    <row r="784" s="13" customFormat="1">
      <c r="A784" s="13"/>
      <c r="B784" s="244"/>
      <c r="C784" s="245"/>
      <c r="D784" s="246" t="s">
        <v>288</v>
      </c>
      <c r="E784" s="247" t="s">
        <v>1</v>
      </c>
      <c r="F784" s="248" t="s">
        <v>652</v>
      </c>
      <c r="G784" s="245"/>
      <c r="H784" s="249">
        <v>3.6549999999999998</v>
      </c>
      <c r="I784" s="250"/>
      <c r="J784" s="245"/>
      <c r="K784" s="245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288</v>
      </c>
      <c r="AU784" s="255" t="s">
        <v>86</v>
      </c>
      <c r="AV784" s="13" t="s">
        <v>86</v>
      </c>
      <c r="AW784" s="13" t="s">
        <v>33</v>
      </c>
      <c r="AX784" s="13" t="s">
        <v>77</v>
      </c>
      <c r="AY784" s="255" t="s">
        <v>281</v>
      </c>
    </row>
    <row r="785" s="14" customFormat="1">
      <c r="A785" s="14"/>
      <c r="B785" s="256"/>
      <c r="C785" s="257"/>
      <c r="D785" s="246" t="s">
        <v>288</v>
      </c>
      <c r="E785" s="258" t="s">
        <v>1</v>
      </c>
      <c r="F785" s="259" t="s">
        <v>290</v>
      </c>
      <c r="G785" s="257"/>
      <c r="H785" s="260">
        <v>3.6549999999999998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288</v>
      </c>
      <c r="AU785" s="266" t="s">
        <v>86</v>
      </c>
      <c r="AV785" s="14" t="s">
        <v>119</v>
      </c>
      <c r="AW785" s="14" t="s">
        <v>33</v>
      </c>
      <c r="AX785" s="14" t="s">
        <v>84</v>
      </c>
      <c r="AY785" s="266" t="s">
        <v>281</v>
      </c>
    </row>
    <row r="786" s="2" customFormat="1" ht="16.5" customHeight="1">
      <c r="A786" s="39"/>
      <c r="B786" s="40"/>
      <c r="C786" s="230" t="s">
        <v>653</v>
      </c>
      <c r="D786" s="230" t="s">
        <v>283</v>
      </c>
      <c r="E786" s="231" t="s">
        <v>654</v>
      </c>
      <c r="F786" s="232" t="s">
        <v>655</v>
      </c>
      <c r="G786" s="233" t="s">
        <v>656</v>
      </c>
      <c r="H786" s="234">
        <v>-1000</v>
      </c>
      <c r="I786" s="235"/>
      <c r="J786" s="236">
        <f>ROUND(I786*H786,2)</f>
        <v>0</v>
      </c>
      <c r="K786" s="237"/>
      <c r="L786" s="45"/>
      <c r="M786" s="238" t="s">
        <v>1</v>
      </c>
      <c r="N786" s="239" t="s">
        <v>42</v>
      </c>
      <c r="O786" s="92"/>
      <c r="P786" s="240">
        <f>O786*H786</f>
        <v>0</v>
      </c>
      <c r="Q786" s="240">
        <v>0</v>
      </c>
      <c r="R786" s="240">
        <f>Q786*H786</f>
        <v>0</v>
      </c>
      <c r="S786" s="240">
        <v>0</v>
      </c>
      <c r="T786" s="241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2" t="s">
        <v>119</v>
      </c>
      <c r="AT786" s="242" t="s">
        <v>283</v>
      </c>
      <c r="AU786" s="242" t="s">
        <v>86</v>
      </c>
      <c r="AY786" s="18" t="s">
        <v>281</v>
      </c>
      <c r="BE786" s="243">
        <f>IF(N786="základní",J786,0)</f>
        <v>0</v>
      </c>
      <c r="BF786" s="243">
        <f>IF(N786="snížená",J786,0)</f>
        <v>0</v>
      </c>
      <c r="BG786" s="243">
        <f>IF(N786="zákl. přenesená",J786,0)</f>
        <v>0</v>
      </c>
      <c r="BH786" s="243">
        <f>IF(N786="sníž. přenesená",J786,0)</f>
        <v>0</v>
      </c>
      <c r="BI786" s="243">
        <f>IF(N786="nulová",J786,0)</f>
        <v>0</v>
      </c>
      <c r="BJ786" s="18" t="s">
        <v>84</v>
      </c>
      <c r="BK786" s="243">
        <f>ROUND(I786*H786,2)</f>
        <v>0</v>
      </c>
      <c r="BL786" s="18" t="s">
        <v>119</v>
      </c>
      <c r="BM786" s="242" t="s">
        <v>657</v>
      </c>
    </row>
    <row r="787" s="12" customFormat="1" ht="25.92" customHeight="1">
      <c r="A787" s="12"/>
      <c r="B787" s="214"/>
      <c r="C787" s="215"/>
      <c r="D787" s="216" t="s">
        <v>76</v>
      </c>
      <c r="E787" s="217" t="s">
        <v>658</v>
      </c>
      <c r="F787" s="217" t="s">
        <v>659</v>
      </c>
      <c r="G787" s="215"/>
      <c r="H787" s="215"/>
      <c r="I787" s="218"/>
      <c r="J787" s="219">
        <f>BK787</f>
        <v>0</v>
      </c>
      <c r="K787" s="215"/>
      <c r="L787" s="220"/>
      <c r="M787" s="221"/>
      <c r="N787" s="222"/>
      <c r="O787" s="222"/>
      <c r="P787" s="223">
        <f>P788+P792+P795+P797+P799+P801+P803+P805+P807+P812+P816+P818+P848+P893+P1068</f>
        <v>0</v>
      </c>
      <c r="Q787" s="222"/>
      <c r="R787" s="223">
        <f>R788+R792+R795+R797+R799+R801+R803+R805+R807+R812+R816+R818+R848+R893+R1068</f>
        <v>0</v>
      </c>
      <c r="S787" s="222"/>
      <c r="T787" s="224">
        <f>T788+T792+T795+T797+T799+T801+T803+T805+T807+T812+T816+T818+T848+T893+T1068</f>
        <v>72.703001400000005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5" t="s">
        <v>86</v>
      </c>
      <c r="AT787" s="226" t="s">
        <v>76</v>
      </c>
      <c r="AU787" s="226" t="s">
        <v>77</v>
      </c>
      <c r="AY787" s="225" t="s">
        <v>281</v>
      </c>
      <c r="BK787" s="227">
        <f>BK788+BK792+BK795+BK797+BK799+BK801+BK803+BK805+BK807+BK812+BK816+BK818+BK848+BK893+BK1068</f>
        <v>0</v>
      </c>
    </row>
    <row r="788" s="12" customFormat="1" ht="22.8" customHeight="1">
      <c r="A788" s="12"/>
      <c r="B788" s="214"/>
      <c r="C788" s="215"/>
      <c r="D788" s="216" t="s">
        <v>76</v>
      </c>
      <c r="E788" s="228" t="s">
        <v>660</v>
      </c>
      <c r="F788" s="228" t="s">
        <v>661</v>
      </c>
      <c r="G788" s="215"/>
      <c r="H788" s="215"/>
      <c r="I788" s="218"/>
      <c r="J788" s="229">
        <f>BK788</f>
        <v>0</v>
      </c>
      <c r="K788" s="215"/>
      <c r="L788" s="220"/>
      <c r="M788" s="221"/>
      <c r="N788" s="222"/>
      <c r="O788" s="222"/>
      <c r="P788" s="223">
        <f>SUM(P789:P791)</f>
        <v>0</v>
      </c>
      <c r="Q788" s="222"/>
      <c r="R788" s="223">
        <f>SUM(R789:R791)</f>
        <v>0</v>
      </c>
      <c r="S788" s="222"/>
      <c r="T788" s="224">
        <f>SUM(T789:T791)</f>
        <v>3.6545299999999998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25" t="s">
        <v>86</v>
      </c>
      <c r="AT788" s="226" t="s">
        <v>76</v>
      </c>
      <c r="AU788" s="226" t="s">
        <v>84</v>
      </c>
      <c r="AY788" s="225" t="s">
        <v>281</v>
      </c>
      <c r="BK788" s="227">
        <f>SUM(BK789:BK791)</f>
        <v>0</v>
      </c>
    </row>
    <row r="789" s="2" customFormat="1" ht="33" customHeight="1">
      <c r="A789" s="39"/>
      <c r="B789" s="40"/>
      <c r="C789" s="230" t="s">
        <v>662</v>
      </c>
      <c r="D789" s="230" t="s">
        <v>283</v>
      </c>
      <c r="E789" s="231" t="s">
        <v>663</v>
      </c>
      <c r="F789" s="232" t="s">
        <v>664</v>
      </c>
      <c r="G789" s="233" t="s">
        <v>321</v>
      </c>
      <c r="H789" s="234">
        <v>664.46000000000004</v>
      </c>
      <c r="I789" s="235"/>
      <c r="J789" s="236">
        <f>ROUND(I789*H789,2)</f>
        <v>0</v>
      </c>
      <c r="K789" s="237"/>
      <c r="L789" s="45"/>
      <c r="M789" s="238" t="s">
        <v>1</v>
      </c>
      <c r="N789" s="239" t="s">
        <v>42</v>
      </c>
      <c r="O789" s="92"/>
      <c r="P789" s="240">
        <f>O789*H789</f>
        <v>0</v>
      </c>
      <c r="Q789" s="240">
        <v>0</v>
      </c>
      <c r="R789" s="240">
        <f>Q789*H789</f>
        <v>0</v>
      </c>
      <c r="S789" s="240">
        <v>0.0054999999999999997</v>
      </c>
      <c r="T789" s="241">
        <f>S789*H789</f>
        <v>3.6545299999999998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2" t="s">
        <v>605</v>
      </c>
      <c r="AT789" s="242" t="s">
        <v>283</v>
      </c>
      <c r="AU789" s="242" t="s">
        <v>86</v>
      </c>
      <c r="AY789" s="18" t="s">
        <v>281</v>
      </c>
      <c r="BE789" s="243">
        <f>IF(N789="základní",J789,0)</f>
        <v>0</v>
      </c>
      <c r="BF789" s="243">
        <f>IF(N789="snížená",J789,0)</f>
        <v>0</v>
      </c>
      <c r="BG789" s="243">
        <f>IF(N789="zákl. přenesená",J789,0)</f>
        <v>0</v>
      </c>
      <c r="BH789" s="243">
        <f>IF(N789="sníž. přenesená",J789,0)</f>
        <v>0</v>
      </c>
      <c r="BI789" s="243">
        <f>IF(N789="nulová",J789,0)</f>
        <v>0</v>
      </c>
      <c r="BJ789" s="18" t="s">
        <v>84</v>
      </c>
      <c r="BK789" s="243">
        <f>ROUND(I789*H789,2)</f>
        <v>0</v>
      </c>
      <c r="BL789" s="18" t="s">
        <v>605</v>
      </c>
      <c r="BM789" s="242" t="s">
        <v>665</v>
      </c>
    </row>
    <row r="790" s="13" customFormat="1">
      <c r="A790" s="13"/>
      <c r="B790" s="244"/>
      <c r="C790" s="245"/>
      <c r="D790" s="246" t="s">
        <v>288</v>
      </c>
      <c r="E790" s="247" t="s">
        <v>1</v>
      </c>
      <c r="F790" s="248" t="s">
        <v>666</v>
      </c>
      <c r="G790" s="245"/>
      <c r="H790" s="249">
        <v>664.46000000000004</v>
      </c>
      <c r="I790" s="250"/>
      <c r="J790" s="245"/>
      <c r="K790" s="245"/>
      <c r="L790" s="251"/>
      <c r="M790" s="252"/>
      <c r="N790" s="253"/>
      <c r="O790" s="253"/>
      <c r="P790" s="253"/>
      <c r="Q790" s="253"/>
      <c r="R790" s="253"/>
      <c r="S790" s="253"/>
      <c r="T790" s="25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5" t="s">
        <v>288</v>
      </c>
      <c r="AU790" s="255" t="s">
        <v>86</v>
      </c>
      <c r="AV790" s="13" t="s">
        <v>86</v>
      </c>
      <c r="AW790" s="13" t="s">
        <v>33</v>
      </c>
      <c r="AX790" s="13" t="s">
        <v>77</v>
      </c>
      <c r="AY790" s="255" t="s">
        <v>281</v>
      </c>
    </row>
    <row r="791" s="14" customFormat="1">
      <c r="A791" s="14"/>
      <c r="B791" s="256"/>
      <c r="C791" s="257"/>
      <c r="D791" s="246" t="s">
        <v>288</v>
      </c>
      <c r="E791" s="258" t="s">
        <v>1</v>
      </c>
      <c r="F791" s="259" t="s">
        <v>290</v>
      </c>
      <c r="G791" s="257"/>
      <c r="H791" s="260">
        <v>664.46000000000004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288</v>
      </c>
      <c r="AU791" s="266" t="s">
        <v>86</v>
      </c>
      <c r="AV791" s="14" t="s">
        <v>119</v>
      </c>
      <c r="AW791" s="14" t="s">
        <v>33</v>
      </c>
      <c r="AX791" s="14" t="s">
        <v>84</v>
      </c>
      <c r="AY791" s="266" t="s">
        <v>281</v>
      </c>
    </row>
    <row r="792" s="12" customFormat="1" ht="22.8" customHeight="1">
      <c r="A792" s="12"/>
      <c r="B792" s="214"/>
      <c r="C792" s="215"/>
      <c r="D792" s="216" t="s">
        <v>76</v>
      </c>
      <c r="E792" s="228" t="s">
        <v>667</v>
      </c>
      <c r="F792" s="228" t="s">
        <v>668</v>
      </c>
      <c r="G792" s="215"/>
      <c r="H792" s="215"/>
      <c r="I792" s="218"/>
      <c r="J792" s="229">
        <f>BK792</f>
        <v>0</v>
      </c>
      <c r="K792" s="215"/>
      <c r="L792" s="220"/>
      <c r="M792" s="221"/>
      <c r="N792" s="222"/>
      <c r="O792" s="222"/>
      <c r="P792" s="223">
        <f>SUM(P793:P794)</f>
        <v>0</v>
      </c>
      <c r="Q792" s="222"/>
      <c r="R792" s="223">
        <f>SUM(R793:R794)</f>
        <v>0</v>
      </c>
      <c r="S792" s="222"/>
      <c r="T792" s="224">
        <f>SUM(T793:T794)</f>
        <v>0.27907320000000002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25" t="s">
        <v>86</v>
      </c>
      <c r="AT792" s="226" t="s">
        <v>76</v>
      </c>
      <c r="AU792" s="226" t="s">
        <v>84</v>
      </c>
      <c r="AY792" s="225" t="s">
        <v>281</v>
      </c>
      <c r="BK792" s="227">
        <f>SUM(BK793:BK794)</f>
        <v>0</v>
      </c>
    </row>
    <row r="793" s="2" customFormat="1" ht="24.15" customHeight="1">
      <c r="A793" s="39"/>
      <c r="B793" s="40"/>
      <c r="C793" s="230" t="s">
        <v>669</v>
      </c>
      <c r="D793" s="230" t="s">
        <v>283</v>
      </c>
      <c r="E793" s="231" t="s">
        <v>670</v>
      </c>
      <c r="F793" s="232" t="s">
        <v>671</v>
      </c>
      <c r="G793" s="233" t="s">
        <v>321</v>
      </c>
      <c r="H793" s="234">
        <v>664.46000000000004</v>
      </c>
      <c r="I793" s="235"/>
      <c r="J793" s="236">
        <f>ROUND(I793*H793,2)</f>
        <v>0</v>
      </c>
      <c r="K793" s="237"/>
      <c r="L793" s="45"/>
      <c r="M793" s="238" t="s">
        <v>1</v>
      </c>
      <c r="N793" s="239" t="s">
        <v>42</v>
      </c>
      <c r="O793" s="92"/>
      <c r="P793" s="240">
        <f>O793*H793</f>
        <v>0</v>
      </c>
      <c r="Q793" s="240">
        <v>0</v>
      </c>
      <c r="R793" s="240">
        <f>Q793*H793</f>
        <v>0</v>
      </c>
      <c r="S793" s="240">
        <v>0.00042000000000000002</v>
      </c>
      <c r="T793" s="241">
        <f>S793*H793</f>
        <v>0.27907320000000002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2" t="s">
        <v>605</v>
      </c>
      <c r="AT793" s="242" t="s">
        <v>283</v>
      </c>
      <c r="AU793" s="242" t="s">
        <v>86</v>
      </c>
      <c r="AY793" s="18" t="s">
        <v>281</v>
      </c>
      <c r="BE793" s="243">
        <f>IF(N793="základní",J793,0)</f>
        <v>0</v>
      </c>
      <c r="BF793" s="243">
        <f>IF(N793="snížená",J793,0)</f>
        <v>0</v>
      </c>
      <c r="BG793" s="243">
        <f>IF(N793="zákl. přenesená",J793,0)</f>
        <v>0</v>
      </c>
      <c r="BH793" s="243">
        <f>IF(N793="sníž. přenesená",J793,0)</f>
        <v>0</v>
      </c>
      <c r="BI793" s="243">
        <f>IF(N793="nulová",J793,0)</f>
        <v>0</v>
      </c>
      <c r="BJ793" s="18" t="s">
        <v>84</v>
      </c>
      <c r="BK793" s="243">
        <f>ROUND(I793*H793,2)</f>
        <v>0</v>
      </c>
      <c r="BL793" s="18" t="s">
        <v>605</v>
      </c>
      <c r="BM793" s="242" t="s">
        <v>672</v>
      </c>
    </row>
    <row r="794" s="13" customFormat="1">
      <c r="A794" s="13"/>
      <c r="B794" s="244"/>
      <c r="C794" s="245"/>
      <c r="D794" s="246" t="s">
        <v>288</v>
      </c>
      <c r="E794" s="247" t="s">
        <v>1</v>
      </c>
      <c r="F794" s="248" t="s">
        <v>666</v>
      </c>
      <c r="G794" s="245"/>
      <c r="H794" s="249">
        <v>664.46000000000004</v>
      </c>
      <c r="I794" s="250"/>
      <c r="J794" s="245"/>
      <c r="K794" s="245"/>
      <c r="L794" s="251"/>
      <c r="M794" s="252"/>
      <c r="N794" s="253"/>
      <c r="O794" s="253"/>
      <c r="P794" s="253"/>
      <c r="Q794" s="253"/>
      <c r="R794" s="253"/>
      <c r="S794" s="253"/>
      <c r="T794" s="25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5" t="s">
        <v>288</v>
      </c>
      <c r="AU794" s="255" t="s">
        <v>86</v>
      </c>
      <c r="AV794" s="13" t="s">
        <v>86</v>
      </c>
      <c r="AW794" s="13" t="s">
        <v>33</v>
      </c>
      <c r="AX794" s="13" t="s">
        <v>84</v>
      </c>
      <c r="AY794" s="255" t="s">
        <v>281</v>
      </c>
    </row>
    <row r="795" s="12" customFormat="1" ht="22.8" customHeight="1">
      <c r="A795" s="12"/>
      <c r="B795" s="214"/>
      <c r="C795" s="215"/>
      <c r="D795" s="216" t="s">
        <v>76</v>
      </c>
      <c r="E795" s="228" t="s">
        <v>673</v>
      </c>
      <c r="F795" s="228" t="s">
        <v>674</v>
      </c>
      <c r="G795" s="215"/>
      <c r="H795" s="215"/>
      <c r="I795" s="218"/>
      <c r="J795" s="229">
        <f>BK795</f>
        <v>0</v>
      </c>
      <c r="K795" s="215"/>
      <c r="L795" s="220"/>
      <c r="M795" s="221"/>
      <c r="N795" s="222"/>
      <c r="O795" s="222"/>
      <c r="P795" s="223">
        <f>P796</f>
        <v>0</v>
      </c>
      <c r="Q795" s="222"/>
      <c r="R795" s="223">
        <f>R796</f>
        <v>0</v>
      </c>
      <c r="S795" s="222"/>
      <c r="T795" s="224">
        <f>T796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25" t="s">
        <v>86</v>
      </c>
      <c r="AT795" s="226" t="s">
        <v>76</v>
      </c>
      <c r="AU795" s="226" t="s">
        <v>84</v>
      </c>
      <c r="AY795" s="225" t="s">
        <v>281</v>
      </c>
      <c r="BK795" s="227">
        <f>BK796</f>
        <v>0</v>
      </c>
    </row>
    <row r="796" s="2" customFormat="1" ht="24.15" customHeight="1">
      <c r="A796" s="39"/>
      <c r="B796" s="40"/>
      <c r="C796" s="230" t="s">
        <v>675</v>
      </c>
      <c r="D796" s="230" t="s">
        <v>283</v>
      </c>
      <c r="E796" s="231" t="s">
        <v>676</v>
      </c>
      <c r="F796" s="232" t="s">
        <v>677</v>
      </c>
      <c r="G796" s="233" t="s">
        <v>678</v>
      </c>
      <c r="H796" s="234">
        <v>80</v>
      </c>
      <c r="I796" s="235"/>
      <c r="J796" s="236">
        <f>ROUND(I796*H796,2)</f>
        <v>0</v>
      </c>
      <c r="K796" s="237"/>
      <c r="L796" s="45"/>
      <c r="M796" s="238" t="s">
        <v>1</v>
      </c>
      <c r="N796" s="239" t="s">
        <v>42</v>
      </c>
      <c r="O796" s="92"/>
      <c r="P796" s="240">
        <f>O796*H796</f>
        <v>0</v>
      </c>
      <c r="Q796" s="240">
        <v>0</v>
      </c>
      <c r="R796" s="240">
        <f>Q796*H796</f>
        <v>0</v>
      </c>
      <c r="S796" s="240">
        <v>0</v>
      </c>
      <c r="T796" s="241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2" t="s">
        <v>605</v>
      </c>
      <c r="AT796" s="242" t="s">
        <v>283</v>
      </c>
      <c r="AU796" s="242" t="s">
        <v>86</v>
      </c>
      <c r="AY796" s="18" t="s">
        <v>281</v>
      </c>
      <c r="BE796" s="243">
        <f>IF(N796="základní",J796,0)</f>
        <v>0</v>
      </c>
      <c r="BF796" s="243">
        <f>IF(N796="snížená",J796,0)</f>
        <v>0</v>
      </c>
      <c r="BG796" s="243">
        <f>IF(N796="zákl. přenesená",J796,0)</f>
        <v>0</v>
      </c>
      <c r="BH796" s="243">
        <f>IF(N796="sníž. přenesená",J796,0)</f>
        <v>0</v>
      </c>
      <c r="BI796" s="243">
        <f>IF(N796="nulová",J796,0)</f>
        <v>0</v>
      </c>
      <c r="BJ796" s="18" t="s">
        <v>84</v>
      </c>
      <c r="BK796" s="243">
        <f>ROUND(I796*H796,2)</f>
        <v>0</v>
      </c>
      <c r="BL796" s="18" t="s">
        <v>605</v>
      </c>
      <c r="BM796" s="242" t="s">
        <v>679</v>
      </c>
    </row>
    <row r="797" s="12" customFormat="1" ht="22.8" customHeight="1">
      <c r="A797" s="12"/>
      <c r="B797" s="214"/>
      <c r="C797" s="215"/>
      <c r="D797" s="216" t="s">
        <v>76</v>
      </c>
      <c r="E797" s="228" t="s">
        <v>680</v>
      </c>
      <c r="F797" s="228" t="s">
        <v>681</v>
      </c>
      <c r="G797" s="215"/>
      <c r="H797" s="215"/>
      <c r="I797" s="218"/>
      <c r="J797" s="229">
        <f>BK797</f>
        <v>0</v>
      </c>
      <c r="K797" s="215"/>
      <c r="L797" s="220"/>
      <c r="M797" s="221"/>
      <c r="N797" s="222"/>
      <c r="O797" s="222"/>
      <c r="P797" s="223">
        <f>P798</f>
        <v>0</v>
      </c>
      <c r="Q797" s="222"/>
      <c r="R797" s="223">
        <f>R798</f>
        <v>0</v>
      </c>
      <c r="S797" s="222"/>
      <c r="T797" s="224">
        <f>T798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25" t="s">
        <v>86</v>
      </c>
      <c r="AT797" s="226" t="s">
        <v>76</v>
      </c>
      <c r="AU797" s="226" t="s">
        <v>84</v>
      </c>
      <c r="AY797" s="225" t="s">
        <v>281</v>
      </c>
      <c r="BK797" s="227">
        <f>BK798</f>
        <v>0</v>
      </c>
    </row>
    <row r="798" s="2" customFormat="1" ht="24.15" customHeight="1">
      <c r="A798" s="39"/>
      <c r="B798" s="40"/>
      <c r="C798" s="230" t="s">
        <v>682</v>
      </c>
      <c r="D798" s="230" t="s">
        <v>283</v>
      </c>
      <c r="E798" s="231" t="s">
        <v>683</v>
      </c>
      <c r="F798" s="232" t="s">
        <v>684</v>
      </c>
      <c r="G798" s="233" t="s">
        <v>678</v>
      </c>
      <c r="H798" s="234">
        <v>80</v>
      </c>
      <c r="I798" s="235"/>
      <c r="J798" s="236">
        <f>ROUND(I798*H798,2)</f>
        <v>0</v>
      </c>
      <c r="K798" s="237"/>
      <c r="L798" s="45"/>
      <c r="M798" s="238" t="s">
        <v>1</v>
      </c>
      <c r="N798" s="239" t="s">
        <v>42</v>
      </c>
      <c r="O798" s="92"/>
      <c r="P798" s="240">
        <f>O798*H798</f>
        <v>0</v>
      </c>
      <c r="Q798" s="240">
        <v>0</v>
      </c>
      <c r="R798" s="240">
        <f>Q798*H798</f>
        <v>0</v>
      </c>
      <c r="S798" s="240">
        <v>0</v>
      </c>
      <c r="T798" s="241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2" t="s">
        <v>605</v>
      </c>
      <c r="AT798" s="242" t="s">
        <v>283</v>
      </c>
      <c r="AU798" s="242" t="s">
        <v>86</v>
      </c>
      <c r="AY798" s="18" t="s">
        <v>281</v>
      </c>
      <c r="BE798" s="243">
        <f>IF(N798="základní",J798,0)</f>
        <v>0</v>
      </c>
      <c r="BF798" s="243">
        <f>IF(N798="snížená",J798,0)</f>
        <v>0</v>
      </c>
      <c r="BG798" s="243">
        <f>IF(N798="zákl. přenesená",J798,0)</f>
        <v>0</v>
      </c>
      <c r="BH798" s="243">
        <f>IF(N798="sníž. přenesená",J798,0)</f>
        <v>0</v>
      </c>
      <c r="BI798" s="243">
        <f>IF(N798="nulová",J798,0)</f>
        <v>0</v>
      </c>
      <c r="BJ798" s="18" t="s">
        <v>84</v>
      </c>
      <c r="BK798" s="243">
        <f>ROUND(I798*H798,2)</f>
        <v>0</v>
      </c>
      <c r="BL798" s="18" t="s">
        <v>605</v>
      </c>
      <c r="BM798" s="242" t="s">
        <v>685</v>
      </c>
    </row>
    <row r="799" s="12" customFormat="1" ht="22.8" customHeight="1">
      <c r="A799" s="12"/>
      <c r="B799" s="214"/>
      <c r="C799" s="215"/>
      <c r="D799" s="216" t="s">
        <v>76</v>
      </c>
      <c r="E799" s="228" t="s">
        <v>686</v>
      </c>
      <c r="F799" s="228" t="s">
        <v>687</v>
      </c>
      <c r="G799" s="215"/>
      <c r="H799" s="215"/>
      <c r="I799" s="218"/>
      <c r="J799" s="229">
        <f>BK799</f>
        <v>0</v>
      </c>
      <c r="K799" s="215"/>
      <c r="L799" s="220"/>
      <c r="M799" s="221"/>
      <c r="N799" s="222"/>
      <c r="O799" s="222"/>
      <c r="P799" s="223">
        <f>P800</f>
        <v>0</v>
      </c>
      <c r="Q799" s="222"/>
      <c r="R799" s="223">
        <f>R800</f>
        <v>0</v>
      </c>
      <c r="S799" s="222"/>
      <c r="T799" s="224">
        <f>T800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25" t="s">
        <v>86</v>
      </c>
      <c r="AT799" s="226" t="s">
        <v>76</v>
      </c>
      <c r="AU799" s="226" t="s">
        <v>84</v>
      </c>
      <c r="AY799" s="225" t="s">
        <v>281</v>
      </c>
      <c r="BK799" s="227">
        <f>BK800</f>
        <v>0</v>
      </c>
    </row>
    <row r="800" s="2" customFormat="1" ht="24.15" customHeight="1">
      <c r="A800" s="39"/>
      <c r="B800" s="40"/>
      <c r="C800" s="230" t="s">
        <v>688</v>
      </c>
      <c r="D800" s="230" t="s">
        <v>283</v>
      </c>
      <c r="E800" s="231" t="s">
        <v>689</v>
      </c>
      <c r="F800" s="232" t="s">
        <v>690</v>
      </c>
      <c r="G800" s="233" t="s">
        <v>678</v>
      </c>
      <c r="H800" s="234">
        <v>160</v>
      </c>
      <c r="I800" s="235"/>
      <c r="J800" s="236">
        <f>ROUND(I800*H800,2)</f>
        <v>0</v>
      </c>
      <c r="K800" s="237"/>
      <c r="L800" s="45"/>
      <c r="M800" s="238" t="s">
        <v>1</v>
      </c>
      <c r="N800" s="239" t="s">
        <v>42</v>
      </c>
      <c r="O800" s="92"/>
      <c r="P800" s="240">
        <f>O800*H800</f>
        <v>0</v>
      </c>
      <c r="Q800" s="240">
        <v>0</v>
      </c>
      <c r="R800" s="240">
        <f>Q800*H800</f>
        <v>0</v>
      </c>
      <c r="S800" s="240">
        <v>0</v>
      </c>
      <c r="T800" s="241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2" t="s">
        <v>605</v>
      </c>
      <c r="AT800" s="242" t="s">
        <v>283</v>
      </c>
      <c r="AU800" s="242" t="s">
        <v>86</v>
      </c>
      <c r="AY800" s="18" t="s">
        <v>281</v>
      </c>
      <c r="BE800" s="243">
        <f>IF(N800="základní",J800,0)</f>
        <v>0</v>
      </c>
      <c r="BF800" s="243">
        <f>IF(N800="snížená",J800,0)</f>
        <v>0</v>
      </c>
      <c r="BG800" s="243">
        <f>IF(N800="zákl. přenesená",J800,0)</f>
        <v>0</v>
      </c>
      <c r="BH800" s="243">
        <f>IF(N800="sníž. přenesená",J800,0)</f>
        <v>0</v>
      </c>
      <c r="BI800" s="243">
        <f>IF(N800="nulová",J800,0)</f>
        <v>0</v>
      </c>
      <c r="BJ800" s="18" t="s">
        <v>84</v>
      </c>
      <c r="BK800" s="243">
        <f>ROUND(I800*H800,2)</f>
        <v>0</v>
      </c>
      <c r="BL800" s="18" t="s">
        <v>605</v>
      </c>
      <c r="BM800" s="242" t="s">
        <v>691</v>
      </c>
    </row>
    <row r="801" s="12" customFormat="1" ht="22.8" customHeight="1">
      <c r="A801" s="12"/>
      <c r="B801" s="214"/>
      <c r="C801" s="215"/>
      <c r="D801" s="216" t="s">
        <v>76</v>
      </c>
      <c r="E801" s="228" t="s">
        <v>692</v>
      </c>
      <c r="F801" s="228" t="s">
        <v>693</v>
      </c>
      <c r="G801" s="215"/>
      <c r="H801" s="215"/>
      <c r="I801" s="218"/>
      <c r="J801" s="229">
        <f>BK801</f>
        <v>0</v>
      </c>
      <c r="K801" s="215"/>
      <c r="L801" s="220"/>
      <c r="M801" s="221"/>
      <c r="N801" s="222"/>
      <c r="O801" s="222"/>
      <c r="P801" s="223">
        <f>P802</f>
        <v>0</v>
      </c>
      <c r="Q801" s="222"/>
      <c r="R801" s="223">
        <f>R802</f>
        <v>0</v>
      </c>
      <c r="S801" s="222"/>
      <c r="T801" s="224">
        <f>T802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25" t="s">
        <v>86</v>
      </c>
      <c r="AT801" s="226" t="s">
        <v>76</v>
      </c>
      <c r="AU801" s="226" t="s">
        <v>84</v>
      </c>
      <c r="AY801" s="225" t="s">
        <v>281</v>
      </c>
      <c r="BK801" s="227">
        <f>BK802</f>
        <v>0</v>
      </c>
    </row>
    <row r="802" s="2" customFormat="1" ht="24.15" customHeight="1">
      <c r="A802" s="39"/>
      <c r="B802" s="40"/>
      <c r="C802" s="230" t="s">
        <v>694</v>
      </c>
      <c r="D802" s="230" t="s">
        <v>283</v>
      </c>
      <c r="E802" s="231" t="s">
        <v>695</v>
      </c>
      <c r="F802" s="232" t="s">
        <v>696</v>
      </c>
      <c r="G802" s="233" t="s">
        <v>678</v>
      </c>
      <c r="H802" s="234">
        <v>160</v>
      </c>
      <c r="I802" s="235"/>
      <c r="J802" s="236">
        <f>ROUND(I802*H802,2)</f>
        <v>0</v>
      </c>
      <c r="K802" s="237"/>
      <c r="L802" s="45"/>
      <c r="M802" s="238" t="s">
        <v>1</v>
      </c>
      <c r="N802" s="239" t="s">
        <v>42</v>
      </c>
      <c r="O802" s="92"/>
      <c r="P802" s="240">
        <f>O802*H802</f>
        <v>0</v>
      </c>
      <c r="Q802" s="240">
        <v>0</v>
      </c>
      <c r="R802" s="240">
        <f>Q802*H802</f>
        <v>0</v>
      </c>
      <c r="S802" s="240">
        <v>0</v>
      </c>
      <c r="T802" s="241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2" t="s">
        <v>605</v>
      </c>
      <c r="AT802" s="242" t="s">
        <v>283</v>
      </c>
      <c r="AU802" s="242" t="s">
        <v>86</v>
      </c>
      <c r="AY802" s="18" t="s">
        <v>281</v>
      </c>
      <c r="BE802" s="243">
        <f>IF(N802="základní",J802,0)</f>
        <v>0</v>
      </c>
      <c r="BF802" s="243">
        <f>IF(N802="snížená",J802,0)</f>
        <v>0</v>
      </c>
      <c r="BG802" s="243">
        <f>IF(N802="zákl. přenesená",J802,0)</f>
        <v>0</v>
      </c>
      <c r="BH802" s="243">
        <f>IF(N802="sníž. přenesená",J802,0)</f>
        <v>0</v>
      </c>
      <c r="BI802" s="243">
        <f>IF(N802="nulová",J802,0)</f>
        <v>0</v>
      </c>
      <c r="BJ802" s="18" t="s">
        <v>84</v>
      </c>
      <c r="BK802" s="243">
        <f>ROUND(I802*H802,2)</f>
        <v>0</v>
      </c>
      <c r="BL802" s="18" t="s">
        <v>605</v>
      </c>
      <c r="BM802" s="242" t="s">
        <v>697</v>
      </c>
    </row>
    <row r="803" s="12" customFormat="1" ht="22.8" customHeight="1">
      <c r="A803" s="12"/>
      <c r="B803" s="214"/>
      <c r="C803" s="215"/>
      <c r="D803" s="216" t="s">
        <v>76</v>
      </c>
      <c r="E803" s="228" t="s">
        <v>698</v>
      </c>
      <c r="F803" s="228" t="s">
        <v>699</v>
      </c>
      <c r="G803" s="215"/>
      <c r="H803" s="215"/>
      <c r="I803" s="218"/>
      <c r="J803" s="229">
        <f>BK803</f>
        <v>0</v>
      </c>
      <c r="K803" s="215"/>
      <c r="L803" s="220"/>
      <c r="M803" s="221"/>
      <c r="N803" s="222"/>
      <c r="O803" s="222"/>
      <c r="P803" s="223">
        <f>P804</f>
        <v>0</v>
      </c>
      <c r="Q803" s="222"/>
      <c r="R803" s="223">
        <f>R804</f>
        <v>0</v>
      </c>
      <c r="S803" s="222"/>
      <c r="T803" s="224">
        <f>T804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25" t="s">
        <v>86</v>
      </c>
      <c r="AT803" s="226" t="s">
        <v>76</v>
      </c>
      <c r="AU803" s="226" t="s">
        <v>84</v>
      </c>
      <c r="AY803" s="225" t="s">
        <v>281</v>
      </c>
      <c r="BK803" s="227">
        <f>BK804</f>
        <v>0</v>
      </c>
    </row>
    <row r="804" s="2" customFormat="1" ht="24.15" customHeight="1">
      <c r="A804" s="39"/>
      <c r="B804" s="40"/>
      <c r="C804" s="230" t="s">
        <v>700</v>
      </c>
      <c r="D804" s="230" t="s">
        <v>283</v>
      </c>
      <c r="E804" s="231" t="s">
        <v>701</v>
      </c>
      <c r="F804" s="232" t="s">
        <v>702</v>
      </c>
      <c r="G804" s="233" t="s">
        <v>678</v>
      </c>
      <c r="H804" s="234">
        <v>160</v>
      </c>
      <c r="I804" s="235"/>
      <c r="J804" s="236">
        <f>ROUND(I804*H804,2)</f>
        <v>0</v>
      </c>
      <c r="K804" s="237"/>
      <c r="L804" s="45"/>
      <c r="M804" s="238" t="s">
        <v>1</v>
      </c>
      <c r="N804" s="239" t="s">
        <v>42</v>
      </c>
      <c r="O804" s="92"/>
      <c r="P804" s="240">
        <f>O804*H804</f>
        <v>0</v>
      </c>
      <c r="Q804" s="240">
        <v>0</v>
      </c>
      <c r="R804" s="240">
        <f>Q804*H804</f>
        <v>0</v>
      </c>
      <c r="S804" s="240">
        <v>0</v>
      </c>
      <c r="T804" s="241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2" t="s">
        <v>605</v>
      </c>
      <c r="AT804" s="242" t="s">
        <v>283</v>
      </c>
      <c r="AU804" s="242" t="s">
        <v>86</v>
      </c>
      <c r="AY804" s="18" t="s">
        <v>281</v>
      </c>
      <c r="BE804" s="243">
        <f>IF(N804="základní",J804,0)</f>
        <v>0</v>
      </c>
      <c r="BF804" s="243">
        <f>IF(N804="snížená",J804,0)</f>
        <v>0</v>
      </c>
      <c r="BG804" s="243">
        <f>IF(N804="zákl. přenesená",J804,0)</f>
        <v>0</v>
      </c>
      <c r="BH804" s="243">
        <f>IF(N804="sníž. přenesená",J804,0)</f>
        <v>0</v>
      </c>
      <c r="BI804" s="243">
        <f>IF(N804="nulová",J804,0)</f>
        <v>0</v>
      </c>
      <c r="BJ804" s="18" t="s">
        <v>84</v>
      </c>
      <c r="BK804" s="243">
        <f>ROUND(I804*H804,2)</f>
        <v>0</v>
      </c>
      <c r="BL804" s="18" t="s">
        <v>605</v>
      </c>
      <c r="BM804" s="242" t="s">
        <v>703</v>
      </c>
    </row>
    <row r="805" s="12" customFormat="1" ht="22.8" customHeight="1">
      <c r="A805" s="12"/>
      <c r="B805" s="214"/>
      <c r="C805" s="215"/>
      <c r="D805" s="216" t="s">
        <v>76</v>
      </c>
      <c r="E805" s="228" t="s">
        <v>704</v>
      </c>
      <c r="F805" s="228" t="s">
        <v>705</v>
      </c>
      <c r="G805" s="215"/>
      <c r="H805" s="215"/>
      <c r="I805" s="218"/>
      <c r="J805" s="229">
        <f>BK805</f>
        <v>0</v>
      </c>
      <c r="K805" s="215"/>
      <c r="L805" s="220"/>
      <c r="M805" s="221"/>
      <c r="N805" s="222"/>
      <c r="O805" s="222"/>
      <c r="P805" s="223">
        <f>P806</f>
        <v>0</v>
      </c>
      <c r="Q805" s="222"/>
      <c r="R805" s="223">
        <f>R806</f>
        <v>0</v>
      </c>
      <c r="S805" s="222"/>
      <c r="T805" s="224">
        <f>T806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5" t="s">
        <v>86</v>
      </c>
      <c r="AT805" s="226" t="s">
        <v>76</v>
      </c>
      <c r="AU805" s="226" t="s">
        <v>84</v>
      </c>
      <c r="AY805" s="225" t="s">
        <v>281</v>
      </c>
      <c r="BK805" s="227">
        <f>BK806</f>
        <v>0</v>
      </c>
    </row>
    <row r="806" s="2" customFormat="1" ht="24.15" customHeight="1">
      <c r="A806" s="39"/>
      <c r="B806" s="40"/>
      <c r="C806" s="230" t="s">
        <v>706</v>
      </c>
      <c r="D806" s="230" t="s">
        <v>283</v>
      </c>
      <c r="E806" s="231" t="s">
        <v>707</v>
      </c>
      <c r="F806" s="232" t="s">
        <v>708</v>
      </c>
      <c r="G806" s="233" t="s">
        <v>678</v>
      </c>
      <c r="H806" s="234">
        <v>160</v>
      </c>
      <c r="I806" s="235"/>
      <c r="J806" s="236">
        <f>ROUND(I806*H806,2)</f>
        <v>0</v>
      </c>
      <c r="K806" s="237"/>
      <c r="L806" s="45"/>
      <c r="M806" s="238" t="s">
        <v>1</v>
      </c>
      <c r="N806" s="239" t="s">
        <v>42</v>
      </c>
      <c r="O806" s="92"/>
      <c r="P806" s="240">
        <f>O806*H806</f>
        <v>0</v>
      </c>
      <c r="Q806" s="240">
        <v>0</v>
      </c>
      <c r="R806" s="240">
        <f>Q806*H806</f>
        <v>0</v>
      </c>
      <c r="S806" s="240">
        <v>0</v>
      </c>
      <c r="T806" s="241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2" t="s">
        <v>605</v>
      </c>
      <c r="AT806" s="242" t="s">
        <v>283</v>
      </c>
      <c r="AU806" s="242" t="s">
        <v>86</v>
      </c>
      <c r="AY806" s="18" t="s">
        <v>281</v>
      </c>
      <c r="BE806" s="243">
        <f>IF(N806="základní",J806,0)</f>
        <v>0</v>
      </c>
      <c r="BF806" s="243">
        <f>IF(N806="snížená",J806,0)</f>
        <v>0</v>
      </c>
      <c r="BG806" s="243">
        <f>IF(N806="zákl. přenesená",J806,0)</f>
        <v>0</v>
      </c>
      <c r="BH806" s="243">
        <f>IF(N806="sníž. přenesená",J806,0)</f>
        <v>0</v>
      </c>
      <c r="BI806" s="243">
        <f>IF(N806="nulová",J806,0)</f>
        <v>0</v>
      </c>
      <c r="BJ806" s="18" t="s">
        <v>84</v>
      </c>
      <c r="BK806" s="243">
        <f>ROUND(I806*H806,2)</f>
        <v>0</v>
      </c>
      <c r="BL806" s="18" t="s">
        <v>605</v>
      </c>
      <c r="BM806" s="242" t="s">
        <v>709</v>
      </c>
    </row>
    <row r="807" s="12" customFormat="1" ht="22.8" customHeight="1">
      <c r="A807" s="12"/>
      <c r="B807" s="214"/>
      <c r="C807" s="215"/>
      <c r="D807" s="216" t="s">
        <v>76</v>
      </c>
      <c r="E807" s="228" t="s">
        <v>710</v>
      </c>
      <c r="F807" s="228" t="s">
        <v>711</v>
      </c>
      <c r="G807" s="215"/>
      <c r="H807" s="215"/>
      <c r="I807" s="218"/>
      <c r="J807" s="229">
        <f>BK807</f>
        <v>0</v>
      </c>
      <c r="K807" s="215"/>
      <c r="L807" s="220"/>
      <c r="M807" s="221"/>
      <c r="N807" s="222"/>
      <c r="O807" s="222"/>
      <c r="P807" s="223">
        <f>SUM(P808:P811)</f>
        <v>0</v>
      </c>
      <c r="Q807" s="222"/>
      <c r="R807" s="223">
        <f>SUM(R808:R811)</f>
        <v>0</v>
      </c>
      <c r="S807" s="222"/>
      <c r="T807" s="224">
        <f>SUM(T808:T811)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25" t="s">
        <v>86</v>
      </c>
      <c r="AT807" s="226" t="s">
        <v>76</v>
      </c>
      <c r="AU807" s="226" t="s">
        <v>84</v>
      </c>
      <c r="AY807" s="225" t="s">
        <v>281</v>
      </c>
      <c r="BK807" s="227">
        <f>SUM(BK808:BK811)</f>
        <v>0</v>
      </c>
    </row>
    <row r="808" s="2" customFormat="1" ht="24.15" customHeight="1">
      <c r="A808" s="39"/>
      <c r="B808" s="40"/>
      <c r="C808" s="230" t="s">
        <v>712</v>
      </c>
      <c r="D808" s="230" t="s">
        <v>283</v>
      </c>
      <c r="E808" s="231" t="s">
        <v>713</v>
      </c>
      <c r="F808" s="232" t="s">
        <v>714</v>
      </c>
      <c r="G808" s="233" t="s">
        <v>678</v>
      </c>
      <c r="H808" s="234">
        <v>80</v>
      </c>
      <c r="I808" s="235"/>
      <c r="J808" s="236">
        <f>ROUND(I808*H808,2)</f>
        <v>0</v>
      </c>
      <c r="K808" s="237"/>
      <c r="L808" s="45"/>
      <c r="M808" s="238" t="s">
        <v>1</v>
      </c>
      <c r="N808" s="239" t="s">
        <v>42</v>
      </c>
      <c r="O808" s="92"/>
      <c r="P808" s="240">
        <f>O808*H808</f>
        <v>0</v>
      </c>
      <c r="Q808" s="240">
        <v>0</v>
      </c>
      <c r="R808" s="240">
        <f>Q808*H808</f>
        <v>0</v>
      </c>
      <c r="S808" s="240">
        <v>0</v>
      </c>
      <c r="T808" s="241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2" t="s">
        <v>605</v>
      </c>
      <c r="AT808" s="242" t="s">
        <v>283</v>
      </c>
      <c r="AU808" s="242" t="s">
        <v>86</v>
      </c>
      <c r="AY808" s="18" t="s">
        <v>281</v>
      </c>
      <c r="BE808" s="243">
        <f>IF(N808="základní",J808,0)</f>
        <v>0</v>
      </c>
      <c r="BF808" s="243">
        <f>IF(N808="snížená",J808,0)</f>
        <v>0</v>
      </c>
      <c r="BG808" s="243">
        <f>IF(N808="zákl. přenesená",J808,0)</f>
        <v>0</v>
      </c>
      <c r="BH808" s="243">
        <f>IF(N808="sníž. přenesená",J808,0)</f>
        <v>0</v>
      </c>
      <c r="BI808" s="243">
        <f>IF(N808="nulová",J808,0)</f>
        <v>0</v>
      </c>
      <c r="BJ808" s="18" t="s">
        <v>84</v>
      </c>
      <c r="BK808" s="243">
        <f>ROUND(I808*H808,2)</f>
        <v>0</v>
      </c>
      <c r="BL808" s="18" t="s">
        <v>605</v>
      </c>
      <c r="BM808" s="242" t="s">
        <v>715</v>
      </c>
    </row>
    <row r="809" s="2" customFormat="1" ht="24.15" customHeight="1">
      <c r="A809" s="39"/>
      <c r="B809" s="40"/>
      <c r="C809" s="230" t="s">
        <v>716</v>
      </c>
      <c r="D809" s="230" t="s">
        <v>283</v>
      </c>
      <c r="E809" s="231" t="s">
        <v>717</v>
      </c>
      <c r="F809" s="232" t="s">
        <v>718</v>
      </c>
      <c r="G809" s="233" t="s">
        <v>678</v>
      </c>
      <c r="H809" s="234">
        <v>32</v>
      </c>
      <c r="I809" s="235"/>
      <c r="J809" s="236">
        <f>ROUND(I809*H809,2)</f>
        <v>0</v>
      </c>
      <c r="K809" s="237"/>
      <c r="L809" s="45"/>
      <c r="M809" s="238" t="s">
        <v>1</v>
      </c>
      <c r="N809" s="239" t="s">
        <v>42</v>
      </c>
      <c r="O809" s="92"/>
      <c r="P809" s="240">
        <f>O809*H809</f>
        <v>0</v>
      </c>
      <c r="Q809" s="240">
        <v>0</v>
      </c>
      <c r="R809" s="240">
        <f>Q809*H809</f>
        <v>0</v>
      </c>
      <c r="S809" s="240">
        <v>0</v>
      </c>
      <c r="T809" s="241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2" t="s">
        <v>605</v>
      </c>
      <c r="AT809" s="242" t="s">
        <v>283</v>
      </c>
      <c r="AU809" s="242" t="s">
        <v>86</v>
      </c>
      <c r="AY809" s="18" t="s">
        <v>281</v>
      </c>
      <c r="BE809" s="243">
        <f>IF(N809="základní",J809,0)</f>
        <v>0</v>
      </c>
      <c r="BF809" s="243">
        <f>IF(N809="snížená",J809,0)</f>
        <v>0</v>
      </c>
      <c r="BG809" s="243">
        <f>IF(N809="zákl. přenesená",J809,0)</f>
        <v>0</v>
      </c>
      <c r="BH809" s="243">
        <f>IF(N809="sníž. přenesená",J809,0)</f>
        <v>0</v>
      </c>
      <c r="BI809" s="243">
        <f>IF(N809="nulová",J809,0)</f>
        <v>0</v>
      </c>
      <c r="BJ809" s="18" t="s">
        <v>84</v>
      </c>
      <c r="BK809" s="243">
        <f>ROUND(I809*H809,2)</f>
        <v>0</v>
      </c>
      <c r="BL809" s="18" t="s">
        <v>605</v>
      </c>
      <c r="BM809" s="242" t="s">
        <v>719</v>
      </c>
    </row>
    <row r="810" s="2" customFormat="1" ht="24.15" customHeight="1">
      <c r="A810" s="39"/>
      <c r="B810" s="40"/>
      <c r="C810" s="230" t="s">
        <v>720</v>
      </c>
      <c r="D810" s="230" t="s">
        <v>283</v>
      </c>
      <c r="E810" s="231" t="s">
        <v>721</v>
      </c>
      <c r="F810" s="232" t="s">
        <v>722</v>
      </c>
      <c r="G810" s="233" t="s">
        <v>678</v>
      </c>
      <c r="H810" s="234">
        <v>32</v>
      </c>
      <c r="I810" s="235"/>
      <c r="J810" s="236">
        <f>ROUND(I810*H810,2)</f>
        <v>0</v>
      </c>
      <c r="K810" s="237"/>
      <c r="L810" s="45"/>
      <c r="M810" s="238" t="s">
        <v>1</v>
      </c>
      <c r="N810" s="239" t="s">
        <v>42</v>
      </c>
      <c r="O810" s="92"/>
      <c r="P810" s="240">
        <f>O810*H810</f>
        <v>0</v>
      </c>
      <c r="Q810" s="240">
        <v>0</v>
      </c>
      <c r="R810" s="240">
        <f>Q810*H810</f>
        <v>0</v>
      </c>
      <c r="S810" s="240">
        <v>0</v>
      </c>
      <c r="T810" s="241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2" t="s">
        <v>605</v>
      </c>
      <c r="AT810" s="242" t="s">
        <v>283</v>
      </c>
      <c r="AU810" s="242" t="s">
        <v>86</v>
      </c>
      <c r="AY810" s="18" t="s">
        <v>281</v>
      </c>
      <c r="BE810" s="243">
        <f>IF(N810="základní",J810,0)</f>
        <v>0</v>
      </c>
      <c r="BF810" s="243">
        <f>IF(N810="snížená",J810,0)</f>
        <v>0</v>
      </c>
      <c r="BG810" s="243">
        <f>IF(N810="zákl. přenesená",J810,0)</f>
        <v>0</v>
      </c>
      <c r="BH810" s="243">
        <f>IF(N810="sníž. přenesená",J810,0)</f>
        <v>0</v>
      </c>
      <c r="BI810" s="243">
        <f>IF(N810="nulová",J810,0)</f>
        <v>0</v>
      </c>
      <c r="BJ810" s="18" t="s">
        <v>84</v>
      </c>
      <c r="BK810" s="243">
        <f>ROUND(I810*H810,2)</f>
        <v>0</v>
      </c>
      <c r="BL810" s="18" t="s">
        <v>605</v>
      </c>
      <c r="BM810" s="242" t="s">
        <v>723</v>
      </c>
    </row>
    <row r="811" s="2" customFormat="1" ht="24.15" customHeight="1">
      <c r="A811" s="39"/>
      <c r="B811" s="40"/>
      <c r="C811" s="230" t="s">
        <v>724</v>
      </c>
      <c r="D811" s="230" t="s">
        <v>283</v>
      </c>
      <c r="E811" s="231" t="s">
        <v>725</v>
      </c>
      <c r="F811" s="232" t="s">
        <v>726</v>
      </c>
      <c r="G811" s="233" t="s">
        <v>678</v>
      </c>
      <c r="H811" s="234">
        <v>32</v>
      </c>
      <c r="I811" s="235"/>
      <c r="J811" s="236">
        <f>ROUND(I811*H811,2)</f>
        <v>0</v>
      </c>
      <c r="K811" s="237"/>
      <c r="L811" s="45"/>
      <c r="M811" s="238" t="s">
        <v>1</v>
      </c>
      <c r="N811" s="239" t="s">
        <v>42</v>
      </c>
      <c r="O811" s="92"/>
      <c r="P811" s="240">
        <f>O811*H811</f>
        <v>0</v>
      </c>
      <c r="Q811" s="240">
        <v>0</v>
      </c>
      <c r="R811" s="240">
        <f>Q811*H811</f>
        <v>0</v>
      </c>
      <c r="S811" s="240">
        <v>0</v>
      </c>
      <c r="T811" s="241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2" t="s">
        <v>605</v>
      </c>
      <c r="AT811" s="242" t="s">
        <v>283</v>
      </c>
      <c r="AU811" s="242" t="s">
        <v>86</v>
      </c>
      <c r="AY811" s="18" t="s">
        <v>281</v>
      </c>
      <c r="BE811" s="243">
        <f>IF(N811="základní",J811,0)</f>
        <v>0</v>
      </c>
      <c r="BF811" s="243">
        <f>IF(N811="snížená",J811,0)</f>
        <v>0</v>
      </c>
      <c r="BG811" s="243">
        <f>IF(N811="zákl. přenesená",J811,0)</f>
        <v>0</v>
      </c>
      <c r="BH811" s="243">
        <f>IF(N811="sníž. přenesená",J811,0)</f>
        <v>0</v>
      </c>
      <c r="BI811" s="243">
        <f>IF(N811="nulová",J811,0)</f>
        <v>0</v>
      </c>
      <c r="BJ811" s="18" t="s">
        <v>84</v>
      </c>
      <c r="BK811" s="243">
        <f>ROUND(I811*H811,2)</f>
        <v>0</v>
      </c>
      <c r="BL811" s="18" t="s">
        <v>605</v>
      </c>
      <c r="BM811" s="242" t="s">
        <v>727</v>
      </c>
    </row>
    <row r="812" s="12" customFormat="1" ht="22.8" customHeight="1">
      <c r="A812" s="12"/>
      <c r="B812" s="214"/>
      <c r="C812" s="215"/>
      <c r="D812" s="216" t="s">
        <v>76</v>
      </c>
      <c r="E812" s="228" t="s">
        <v>728</v>
      </c>
      <c r="F812" s="228" t="s">
        <v>109</v>
      </c>
      <c r="G812" s="215"/>
      <c r="H812" s="215"/>
      <c r="I812" s="218"/>
      <c r="J812" s="229">
        <f>BK812</f>
        <v>0</v>
      </c>
      <c r="K812" s="215"/>
      <c r="L812" s="220"/>
      <c r="M812" s="221"/>
      <c r="N812" s="222"/>
      <c r="O812" s="222"/>
      <c r="P812" s="223">
        <f>SUM(P813:P815)</f>
        <v>0</v>
      </c>
      <c r="Q812" s="222"/>
      <c r="R812" s="223">
        <f>SUM(R813:R815)</f>
        <v>0</v>
      </c>
      <c r="S812" s="222"/>
      <c r="T812" s="224">
        <f>SUM(T813:T815)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25" t="s">
        <v>86</v>
      </c>
      <c r="AT812" s="226" t="s">
        <v>76</v>
      </c>
      <c r="AU812" s="226" t="s">
        <v>84</v>
      </c>
      <c r="AY812" s="225" t="s">
        <v>281</v>
      </c>
      <c r="BK812" s="227">
        <f>SUM(BK813:BK815)</f>
        <v>0</v>
      </c>
    </row>
    <row r="813" s="2" customFormat="1" ht="24.15" customHeight="1">
      <c r="A813" s="39"/>
      <c r="B813" s="40"/>
      <c r="C813" s="230" t="s">
        <v>729</v>
      </c>
      <c r="D813" s="230" t="s">
        <v>283</v>
      </c>
      <c r="E813" s="231" t="s">
        <v>730</v>
      </c>
      <c r="F813" s="232" t="s">
        <v>731</v>
      </c>
      <c r="G813" s="233" t="s">
        <v>678</v>
      </c>
      <c r="H813" s="234">
        <v>32</v>
      </c>
      <c r="I813" s="235"/>
      <c r="J813" s="236">
        <f>ROUND(I813*H813,2)</f>
        <v>0</v>
      </c>
      <c r="K813" s="237"/>
      <c r="L813" s="45"/>
      <c r="M813" s="238" t="s">
        <v>1</v>
      </c>
      <c r="N813" s="239" t="s">
        <v>42</v>
      </c>
      <c r="O813" s="92"/>
      <c r="P813" s="240">
        <f>O813*H813</f>
        <v>0</v>
      </c>
      <c r="Q813" s="240">
        <v>0</v>
      </c>
      <c r="R813" s="240">
        <f>Q813*H813</f>
        <v>0</v>
      </c>
      <c r="S813" s="240">
        <v>0</v>
      </c>
      <c r="T813" s="24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2" t="s">
        <v>605</v>
      </c>
      <c r="AT813" s="242" t="s">
        <v>283</v>
      </c>
      <c r="AU813" s="242" t="s">
        <v>86</v>
      </c>
      <c r="AY813" s="18" t="s">
        <v>281</v>
      </c>
      <c r="BE813" s="243">
        <f>IF(N813="základní",J813,0)</f>
        <v>0</v>
      </c>
      <c r="BF813" s="243">
        <f>IF(N813="snížená",J813,0)</f>
        <v>0</v>
      </c>
      <c r="BG813" s="243">
        <f>IF(N813="zákl. přenesená",J813,0)</f>
        <v>0</v>
      </c>
      <c r="BH813" s="243">
        <f>IF(N813="sníž. přenesená",J813,0)</f>
        <v>0</v>
      </c>
      <c r="BI813" s="243">
        <f>IF(N813="nulová",J813,0)</f>
        <v>0</v>
      </c>
      <c r="BJ813" s="18" t="s">
        <v>84</v>
      </c>
      <c r="BK813" s="243">
        <f>ROUND(I813*H813,2)</f>
        <v>0</v>
      </c>
      <c r="BL813" s="18" t="s">
        <v>605</v>
      </c>
      <c r="BM813" s="242" t="s">
        <v>732</v>
      </c>
    </row>
    <row r="814" s="2" customFormat="1" ht="24.15" customHeight="1">
      <c r="A814" s="39"/>
      <c r="B814" s="40"/>
      <c r="C814" s="230" t="s">
        <v>733</v>
      </c>
      <c r="D814" s="230" t="s">
        <v>283</v>
      </c>
      <c r="E814" s="231" t="s">
        <v>734</v>
      </c>
      <c r="F814" s="232" t="s">
        <v>735</v>
      </c>
      <c r="G814" s="233" t="s">
        <v>678</v>
      </c>
      <c r="H814" s="234">
        <v>32</v>
      </c>
      <c r="I814" s="235"/>
      <c r="J814" s="236">
        <f>ROUND(I814*H814,2)</f>
        <v>0</v>
      </c>
      <c r="K814" s="237"/>
      <c r="L814" s="45"/>
      <c r="M814" s="238" t="s">
        <v>1</v>
      </c>
      <c r="N814" s="239" t="s">
        <v>42</v>
      </c>
      <c r="O814" s="92"/>
      <c r="P814" s="240">
        <f>O814*H814</f>
        <v>0</v>
      </c>
      <c r="Q814" s="240">
        <v>0</v>
      </c>
      <c r="R814" s="240">
        <f>Q814*H814</f>
        <v>0</v>
      </c>
      <c r="S814" s="240">
        <v>0</v>
      </c>
      <c r="T814" s="24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2" t="s">
        <v>605</v>
      </c>
      <c r="AT814" s="242" t="s">
        <v>283</v>
      </c>
      <c r="AU814" s="242" t="s">
        <v>86</v>
      </c>
      <c r="AY814" s="18" t="s">
        <v>281</v>
      </c>
      <c r="BE814" s="243">
        <f>IF(N814="základní",J814,0)</f>
        <v>0</v>
      </c>
      <c r="BF814" s="243">
        <f>IF(N814="snížená",J814,0)</f>
        <v>0</v>
      </c>
      <c r="BG814" s="243">
        <f>IF(N814="zákl. přenesená",J814,0)</f>
        <v>0</v>
      </c>
      <c r="BH814" s="243">
        <f>IF(N814="sníž. přenesená",J814,0)</f>
        <v>0</v>
      </c>
      <c r="BI814" s="243">
        <f>IF(N814="nulová",J814,0)</f>
        <v>0</v>
      </c>
      <c r="BJ814" s="18" t="s">
        <v>84</v>
      </c>
      <c r="BK814" s="243">
        <f>ROUND(I814*H814,2)</f>
        <v>0</v>
      </c>
      <c r="BL814" s="18" t="s">
        <v>605</v>
      </c>
      <c r="BM814" s="242" t="s">
        <v>736</v>
      </c>
    </row>
    <row r="815" s="2" customFormat="1" ht="24.15" customHeight="1">
      <c r="A815" s="39"/>
      <c r="B815" s="40"/>
      <c r="C815" s="230" t="s">
        <v>737</v>
      </c>
      <c r="D815" s="230" t="s">
        <v>283</v>
      </c>
      <c r="E815" s="231" t="s">
        <v>738</v>
      </c>
      <c r="F815" s="232" t="s">
        <v>739</v>
      </c>
      <c r="G815" s="233" t="s">
        <v>678</v>
      </c>
      <c r="H815" s="234">
        <v>32</v>
      </c>
      <c r="I815" s="235"/>
      <c r="J815" s="236">
        <f>ROUND(I815*H815,2)</f>
        <v>0</v>
      </c>
      <c r="K815" s="237"/>
      <c r="L815" s="45"/>
      <c r="M815" s="238" t="s">
        <v>1</v>
      </c>
      <c r="N815" s="239" t="s">
        <v>42</v>
      </c>
      <c r="O815" s="92"/>
      <c r="P815" s="240">
        <f>O815*H815</f>
        <v>0</v>
      </c>
      <c r="Q815" s="240">
        <v>0</v>
      </c>
      <c r="R815" s="240">
        <f>Q815*H815</f>
        <v>0</v>
      </c>
      <c r="S815" s="240">
        <v>0</v>
      </c>
      <c r="T815" s="241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2" t="s">
        <v>605</v>
      </c>
      <c r="AT815" s="242" t="s">
        <v>283</v>
      </c>
      <c r="AU815" s="242" t="s">
        <v>86</v>
      </c>
      <c r="AY815" s="18" t="s">
        <v>281</v>
      </c>
      <c r="BE815" s="243">
        <f>IF(N815="základní",J815,0)</f>
        <v>0</v>
      </c>
      <c r="BF815" s="243">
        <f>IF(N815="snížená",J815,0)</f>
        <v>0</v>
      </c>
      <c r="BG815" s="243">
        <f>IF(N815="zákl. přenesená",J815,0)</f>
        <v>0</v>
      </c>
      <c r="BH815" s="243">
        <f>IF(N815="sníž. přenesená",J815,0)</f>
        <v>0</v>
      </c>
      <c r="BI815" s="243">
        <f>IF(N815="nulová",J815,0)</f>
        <v>0</v>
      </c>
      <c r="BJ815" s="18" t="s">
        <v>84</v>
      </c>
      <c r="BK815" s="243">
        <f>ROUND(I815*H815,2)</f>
        <v>0</v>
      </c>
      <c r="BL815" s="18" t="s">
        <v>605</v>
      </c>
      <c r="BM815" s="242" t="s">
        <v>740</v>
      </c>
    </row>
    <row r="816" s="12" customFormat="1" ht="22.8" customHeight="1">
      <c r="A816" s="12"/>
      <c r="B816" s="214"/>
      <c r="C816" s="215"/>
      <c r="D816" s="216" t="s">
        <v>76</v>
      </c>
      <c r="E816" s="228" t="s">
        <v>741</v>
      </c>
      <c r="F816" s="228" t="s">
        <v>742</v>
      </c>
      <c r="G816" s="215"/>
      <c r="H816" s="215"/>
      <c r="I816" s="218"/>
      <c r="J816" s="229">
        <f>BK816</f>
        <v>0</v>
      </c>
      <c r="K816" s="215"/>
      <c r="L816" s="220"/>
      <c r="M816" s="221"/>
      <c r="N816" s="222"/>
      <c r="O816" s="222"/>
      <c r="P816" s="223">
        <f>P817</f>
        <v>0</v>
      </c>
      <c r="Q816" s="222"/>
      <c r="R816" s="223">
        <f>R817</f>
        <v>0</v>
      </c>
      <c r="S816" s="222"/>
      <c r="T816" s="224">
        <f>T817</f>
        <v>28.848950899999998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25" t="s">
        <v>86</v>
      </c>
      <c r="AT816" s="226" t="s">
        <v>76</v>
      </c>
      <c r="AU816" s="226" t="s">
        <v>84</v>
      </c>
      <c r="AY816" s="225" t="s">
        <v>281</v>
      </c>
      <c r="BK816" s="227">
        <f>BK817</f>
        <v>0</v>
      </c>
    </row>
    <row r="817" s="2" customFormat="1" ht="24.15" customHeight="1">
      <c r="A817" s="39"/>
      <c r="B817" s="40"/>
      <c r="C817" s="230" t="s">
        <v>743</v>
      </c>
      <c r="D817" s="230" t="s">
        <v>283</v>
      </c>
      <c r="E817" s="231" t="s">
        <v>744</v>
      </c>
      <c r="F817" s="232" t="s">
        <v>745</v>
      </c>
      <c r="G817" s="233" t="s">
        <v>321</v>
      </c>
      <c r="H817" s="234">
        <v>1676.29</v>
      </c>
      <c r="I817" s="235"/>
      <c r="J817" s="236">
        <f>ROUND(I817*H817,2)</f>
        <v>0</v>
      </c>
      <c r="K817" s="237"/>
      <c r="L817" s="45"/>
      <c r="M817" s="238" t="s">
        <v>1</v>
      </c>
      <c r="N817" s="239" t="s">
        <v>42</v>
      </c>
      <c r="O817" s="92"/>
      <c r="P817" s="240">
        <f>O817*H817</f>
        <v>0</v>
      </c>
      <c r="Q817" s="240">
        <v>0</v>
      </c>
      <c r="R817" s="240">
        <f>Q817*H817</f>
        <v>0</v>
      </c>
      <c r="S817" s="240">
        <v>0.01721</v>
      </c>
      <c r="T817" s="241">
        <f>S817*H817</f>
        <v>28.848950899999998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2" t="s">
        <v>605</v>
      </c>
      <c r="AT817" s="242" t="s">
        <v>283</v>
      </c>
      <c r="AU817" s="242" t="s">
        <v>86</v>
      </c>
      <c r="AY817" s="18" t="s">
        <v>281</v>
      </c>
      <c r="BE817" s="243">
        <f>IF(N817="základní",J817,0)</f>
        <v>0</v>
      </c>
      <c r="BF817" s="243">
        <f>IF(N817="snížená",J817,0)</f>
        <v>0</v>
      </c>
      <c r="BG817" s="243">
        <f>IF(N817="zákl. přenesená",J817,0)</f>
        <v>0</v>
      </c>
      <c r="BH817" s="243">
        <f>IF(N817="sníž. přenesená",J817,0)</f>
        <v>0</v>
      </c>
      <c r="BI817" s="243">
        <f>IF(N817="nulová",J817,0)</f>
        <v>0</v>
      </c>
      <c r="BJ817" s="18" t="s">
        <v>84</v>
      </c>
      <c r="BK817" s="243">
        <f>ROUND(I817*H817,2)</f>
        <v>0</v>
      </c>
      <c r="BL817" s="18" t="s">
        <v>605</v>
      </c>
      <c r="BM817" s="242" t="s">
        <v>746</v>
      </c>
    </row>
    <row r="818" s="12" customFormat="1" ht="22.8" customHeight="1">
      <c r="A818" s="12"/>
      <c r="B818" s="214"/>
      <c r="C818" s="215"/>
      <c r="D818" s="216" t="s">
        <v>76</v>
      </c>
      <c r="E818" s="228" t="s">
        <v>747</v>
      </c>
      <c r="F818" s="228" t="s">
        <v>748</v>
      </c>
      <c r="G818" s="215"/>
      <c r="H818" s="215"/>
      <c r="I818" s="218"/>
      <c r="J818" s="229">
        <f>BK818</f>
        <v>0</v>
      </c>
      <c r="K818" s="215"/>
      <c r="L818" s="220"/>
      <c r="M818" s="221"/>
      <c r="N818" s="222"/>
      <c r="O818" s="222"/>
      <c r="P818" s="223">
        <f>SUM(P819:P847)</f>
        <v>0</v>
      </c>
      <c r="Q818" s="222"/>
      <c r="R818" s="223">
        <f>SUM(R819:R847)</f>
        <v>0</v>
      </c>
      <c r="S818" s="222"/>
      <c r="T818" s="224">
        <f>SUM(T819:T847)</f>
        <v>3.6280000000000001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5" t="s">
        <v>86</v>
      </c>
      <c r="AT818" s="226" t="s">
        <v>76</v>
      </c>
      <c r="AU818" s="226" t="s">
        <v>84</v>
      </c>
      <c r="AY818" s="225" t="s">
        <v>281</v>
      </c>
      <c r="BK818" s="227">
        <f>SUM(BK819:BK847)</f>
        <v>0</v>
      </c>
    </row>
    <row r="819" s="2" customFormat="1" ht="24.15" customHeight="1">
      <c r="A819" s="39"/>
      <c r="B819" s="40"/>
      <c r="C819" s="230" t="s">
        <v>749</v>
      </c>
      <c r="D819" s="230" t="s">
        <v>283</v>
      </c>
      <c r="E819" s="231" t="s">
        <v>750</v>
      </c>
      <c r="F819" s="232" t="s">
        <v>751</v>
      </c>
      <c r="G819" s="233" t="s">
        <v>752</v>
      </c>
      <c r="H819" s="234">
        <v>80</v>
      </c>
      <c r="I819" s="235"/>
      <c r="J819" s="236">
        <f>ROUND(I819*H819,2)</f>
        <v>0</v>
      </c>
      <c r="K819" s="237"/>
      <c r="L819" s="45"/>
      <c r="M819" s="238" t="s">
        <v>1</v>
      </c>
      <c r="N819" s="239" t="s">
        <v>42</v>
      </c>
      <c r="O819" s="92"/>
      <c r="P819" s="240">
        <f>O819*H819</f>
        <v>0</v>
      </c>
      <c r="Q819" s="240">
        <v>0</v>
      </c>
      <c r="R819" s="240">
        <f>Q819*H819</f>
        <v>0</v>
      </c>
      <c r="S819" s="240">
        <v>0.024</v>
      </c>
      <c r="T819" s="241">
        <f>S819*H819</f>
        <v>1.9199999999999999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2" t="s">
        <v>605</v>
      </c>
      <c r="AT819" s="242" t="s">
        <v>283</v>
      </c>
      <c r="AU819" s="242" t="s">
        <v>86</v>
      </c>
      <c r="AY819" s="18" t="s">
        <v>281</v>
      </c>
      <c r="BE819" s="243">
        <f>IF(N819="základní",J819,0)</f>
        <v>0</v>
      </c>
      <c r="BF819" s="243">
        <f>IF(N819="snížená",J819,0)</f>
        <v>0</v>
      </c>
      <c r="BG819" s="243">
        <f>IF(N819="zákl. přenesená",J819,0)</f>
        <v>0</v>
      </c>
      <c r="BH819" s="243">
        <f>IF(N819="sníž. přenesená",J819,0)</f>
        <v>0</v>
      </c>
      <c r="BI819" s="243">
        <f>IF(N819="nulová",J819,0)</f>
        <v>0</v>
      </c>
      <c r="BJ819" s="18" t="s">
        <v>84</v>
      </c>
      <c r="BK819" s="243">
        <f>ROUND(I819*H819,2)</f>
        <v>0</v>
      </c>
      <c r="BL819" s="18" t="s">
        <v>605</v>
      </c>
      <c r="BM819" s="242" t="s">
        <v>753</v>
      </c>
    </row>
    <row r="820" s="13" customFormat="1">
      <c r="A820" s="13"/>
      <c r="B820" s="244"/>
      <c r="C820" s="245"/>
      <c r="D820" s="246" t="s">
        <v>288</v>
      </c>
      <c r="E820" s="247" t="s">
        <v>1</v>
      </c>
      <c r="F820" s="248" t="s">
        <v>754</v>
      </c>
      <c r="G820" s="245"/>
      <c r="H820" s="249">
        <v>4</v>
      </c>
      <c r="I820" s="250"/>
      <c r="J820" s="245"/>
      <c r="K820" s="245"/>
      <c r="L820" s="251"/>
      <c r="M820" s="252"/>
      <c r="N820" s="253"/>
      <c r="O820" s="253"/>
      <c r="P820" s="253"/>
      <c r="Q820" s="253"/>
      <c r="R820" s="253"/>
      <c r="S820" s="253"/>
      <c r="T820" s="25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5" t="s">
        <v>288</v>
      </c>
      <c r="AU820" s="255" t="s">
        <v>86</v>
      </c>
      <c r="AV820" s="13" t="s">
        <v>86</v>
      </c>
      <c r="AW820" s="13" t="s">
        <v>33</v>
      </c>
      <c r="AX820" s="13" t="s">
        <v>77</v>
      </c>
      <c r="AY820" s="255" t="s">
        <v>281</v>
      </c>
    </row>
    <row r="821" s="13" customFormat="1">
      <c r="A821" s="13"/>
      <c r="B821" s="244"/>
      <c r="C821" s="245"/>
      <c r="D821" s="246" t="s">
        <v>288</v>
      </c>
      <c r="E821" s="247" t="s">
        <v>1</v>
      </c>
      <c r="F821" s="248" t="s">
        <v>755</v>
      </c>
      <c r="G821" s="245"/>
      <c r="H821" s="249">
        <v>1</v>
      </c>
      <c r="I821" s="250"/>
      <c r="J821" s="245"/>
      <c r="K821" s="245"/>
      <c r="L821" s="251"/>
      <c r="M821" s="252"/>
      <c r="N821" s="253"/>
      <c r="O821" s="253"/>
      <c r="P821" s="253"/>
      <c r="Q821" s="253"/>
      <c r="R821" s="253"/>
      <c r="S821" s="253"/>
      <c r="T821" s="25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5" t="s">
        <v>288</v>
      </c>
      <c r="AU821" s="255" t="s">
        <v>86</v>
      </c>
      <c r="AV821" s="13" t="s">
        <v>86</v>
      </c>
      <c r="AW821" s="13" t="s">
        <v>33</v>
      </c>
      <c r="AX821" s="13" t="s">
        <v>77</v>
      </c>
      <c r="AY821" s="255" t="s">
        <v>281</v>
      </c>
    </row>
    <row r="822" s="13" customFormat="1">
      <c r="A822" s="13"/>
      <c r="B822" s="244"/>
      <c r="C822" s="245"/>
      <c r="D822" s="246" t="s">
        <v>288</v>
      </c>
      <c r="E822" s="247" t="s">
        <v>1</v>
      </c>
      <c r="F822" s="248" t="s">
        <v>756</v>
      </c>
      <c r="G822" s="245"/>
      <c r="H822" s="249">
        <v>16</v>
      </c>
      <c r="I822" s="250"/>
      <c r="J822" s="245"/>
      <c r="K822" s="245"/>
      <c r="L822" s="251"/>
      <c r="M822" s="252"/>
      <c r="N822" s="253"/>
      <c r="O822" s="253"/>
      <c r="P822" s="253"/>
      <c r="Q822" s="253"/>
      <c r="R822" s="253"/>
      <c r="S822" s="253"/>
      <c r="T822" s="25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5" t="s">
        <v>288</v>
      </c>
      <c r="AU822" s="255" t="s">
        <v>86</v>
      </c>
      <c r="AV822" s="13" t="s">
        <v>86</v>
      </c>
      <c r="AW822" s="13" t="s">
        <v>33</v>
      </c>
      <c r="AX822" s="13" t="s">
        <v>77</v>
      </c>
      <c r="AY822" s="255" t="s">
        <v>281</v>
      </c>
    </row>
    <row r="823" s="13" customFormat="1">
      <c r="A823" s="13"/>
      <c r="B823" s="244"/>
      <c r="C823" s="245"/>
      <c r="D823" s="246" t="s">
        <v>288</v>
      </c>
      <c r="E823" s="247" t="s">
        <v>1</v>
      </c>
      <c r="F823" s="248" t="s">
        <v>757</v>
      </c>
      <c r="G823" s="245"/>
      <c r="H823" s="249">
        <v>1</v>
      </c>
      <c r="I823" s="250"/>
      <c r="J823" s="245"/>
      <c r="K823" s="245"/>
      <c r="L823" s="251"/>
      <c r="M823" s="252"/>
      <c r="N823" s="253"/>
      <c r="O823" s="253"/>
      <c r="P823" s="253"/>
      <c r="Q823" s="253"/>
      <c r="R823" s="253"/>
      <c r="S823" s="253"/>
      <c r="T823" s="25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5" t="s">
        <v>288</v>
      </c>
      <c r="AU823" s="255" t="s">
        <v>86</v>
      </c>
      <c r="AV823" s="13" t="s">
        <v>86</v>
      </c>
      <c r="AW823" s="13" t="s">
        <v>33</v>
      </c>
      <c r="AX823" s="13" t="s">
        <v>77</v>
      </c>
      <c r="AY823" s="255" t="s">
        <v>281</v>
      </c>
    </row>
    <row r="824" s="13" customFormat="1">
      <c r="A824" s="13"/>
      <c r="B824" s="244"/>
      <c r="C824" s="245"/>
      <c r="D824" s="246" t="s">
        <v>288</v>
      </c>
      <c r="E824" s="247" t="s">
        <v>1</v>
      </c>
      <c r="F824" s="248" t="s">
        <v>758</v>
      </c>
      <c r="G824" s="245"/>
      <c r="H824" s="249">
        <v>2</v>
      </c>
      <c r="I824" s="250"/>
      <c r="J824" s="245"/>
      <c r="K824" s="245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288</v>
      </c>
      <c r="AU824" s="255" t="s">
        <v>86</v>
      </c>
      <c r="AV824" s="13" t="s">
        <v>86</v>
      </c>
      <c r="AW824" s="13" t="s">
        <v>33</v>
      </c>
      <c r="AX824" s="13" t="s">
        <v>77</v>
      </c>
      <c r="AY824" s="255" t="s">
        <v>281</v>
      </c>
    </row>
    <row r="825" s="13" customFormat="1">
      <c r="A825" s="13"/>
      <c r="B825" s="244"/>
      <c r="C825" s="245"/>
      <c r="D825" s="246" t="s">
        <v>288</v>
      </c>
      <c r="E825" s="247" t="s">
        <v>1</v>
      </c>
      <c r="F825" s="248" t="s">
        <v>759</v>
      </c>
      <c r="G825" s="245"/>
      <c r="H825" s="249">
        <v>1</v>
      </c>
      <c r="I825" s="250"/>
      <c r="J825" s="245"/>
      <c r="K825" s="245"/>
      <c r="L825" s="251"/>
      <c r="M825" s="252"/>
      <c r="N825" s="253"/>
      <c r="O825" s="253"/>
      <c r="P825" s="253"/>
      <c r="Q825" s="253"/>
      <c r="R825" s="253"/>
      <c r="S825" s="253"/>
      <c r="T825" s="25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5" t="s">
        <v>288</v>
      </c>
      <c r="AU825" s="255" t="s">
        <v>86</v>
      </c>
      <c r="AV825" s="13" t="s">
        <v>86</v>
      </c>
      <c r="AW825" s="13" t="s">
        <v>33</v>
      </c>
      <c r="AX825" s="13" t="s">
        <v>77</v>
      </c>
      <c r="AY825" s="255" t="s">
        <v>281</v>
      </c>
    </row>
    <row r="826" s="13" customFormat="1">
      <c r="A826" s="13"/>
      <c r="B826" s="244"/>
      <c r="C826" s="245"/>
      <c r="D826" s="246" t="s">
        <v>288</v>
      </c>
      <c r="E826" s="247" t="s">
        <v>1</v>
      </c>
      <c r="F826" s="248" t="s">
        <v>760</v>
      </c>
      <c r="G826" s="245"/>
      <c r="H826" s="249">
        <v>22</v>
      </c>
      <c r="I826" s="250"/>
      <c r="J826" s="245"/>
      <c r="K826" s="245"/>
      <c r="L826" s="251"/>
      <c r="M826" s="252"/>
      <c r="N826" s="253"/>
      <c r="O826" s="253"/>
      <c r="P826" s="253"/>
      <c r="Q826" s="253"/>
      <c r="R826" s="253"/>
      <c r="S826" s="253"/>
      <c r="T826" s="25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5" t="s">
        <v>288</v>
      </c>
      <c r="AU826" s="255" t="s">
        <v>86</v>
      </c>
      <c r="AV826" s="13" t="s">
        <v>86</v>
      </c>
      <c r="AW826" s="13" t="s">
        <v>33</v>
      </c>
      <c r="AX826" s="13" t="s">
        <v>77</v>
      </c>
      <c r="AY826" s="255" t="s">
        <v>281</v>
      </c>
    </row>
    <row r="827" s="13" customFormat="1">
      <c r="A827" s="13"/>
      <c r="B827" s="244"/>
      <c r="C827" s="245"/>
      <c r="D827" s="246" t="s">
        <v>288</v>
      </c>
      <c r="E827" s="247" t="s">
        <v>1</v>
      </c>
      <c r="F827" s="248" t="s">
        <v>761</v>
      </c>
      <c r="G827" s="245"/>
      <c r="H827" s="249">
        <v>5</v>
      </c>
      <c r="I827" s="250"/>
      <c r="J827" s="245"/>
      <c r="K827" s="245"/>
      <c r="L827" s="251"/>
      <c r="M827" s="252"/>
      <c r="N827" s="253"/>
      <c r="O827" s="253"/>
      <c r="P827" s="253"/>
      <c r="Q827" s="253"/>
      <c r="R827" s="253"/>
      <c r="S827" s="253"/>
      <c r="T827" s="25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5" t="s">
        <v>288</v>
      </c>
      <c r="AU827" s="255" t="s">
        <v>86</v>
      </c>
      <c r="AV827" s="13" t="s">
        <v>86</v>
      </c>
      <c r="AW827" s="13" t="s">
        <v>33</v>
      </c>
      <c r="AX827" s="13" t="s">
        <v>77</v>
      </c>
      <c r="AY827" s="255" t="s">
        <v>281</v>
      </c>
    </row>
    <row r="828" s="13" customFormat="1">
      <c r="A828" s="13"/>
      <c r="B828" s="244"/>
      <c r="C828" s="245"/>
      <c r="D828" s="246" t="s">
        <v>288</v>
      </c>
      <c r="E828" s="247" t="s">
        <v>1</v>
      </c>
      <c r="F828" s="248" t="s">
        <v>762</v>
      </c>
      <c r="G828" s="245"/>
      <c r="H828" s="249">
        <v>18</v>
      </c>
      <c r="I828" s="250"/>
      <c r="J828" s="245"/>
      <c r="K828" s="245"/>
      <c r="L828" s="251"/>
      <c r="M828" s="252"/>
      <c r="N828" s="253"/>
      <c r="O828" s="253"/>
      <c r="P828" s="253"/>
      <c r="Q828" s="253"/>
      <c r="R828" s="253"/>
      <c r="S828" s="253"/>
      <c r="T828" s="25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5" t="s">
        <v>288</v>
      </c>
      <c r="AU828" s="255" t="s">
        <v>86</v>
      </c>
      <c r="AV828" s="13" t="s">
        <v>86</v>
      </c>
      <c r="AW828" s="13" t="s">
        <v>33</v>
      </c>
      <c r="AX828" s="13" t="s">
        <v>77</v>
      </c>
      <c r="AY828" s="255" t="s">
        <v>281</v>
      </c>
    </row>
    <row r="829" s="13" customFormat="1">
      <c r="A829" s="13"/>
      <c r="B829" s="244"/>
      <c r="C829" s="245"/>
      <c r="D829" s="246" t="s">
        <v>288</v>
      </c>
      <c r="E829" s="247" t="s">
        <v>1</v>
      </c>
      <c r="F829" s="248" t="s">
        <v>763</v>
      </c>
      <c r="G829" s="245"/>
      <c r="H829" s="249">
        <v>3</v>
      </c>
      <c r="I829" s="250"/>
      <c r="J829" s="245"/>
      <c r="K829" s="245"/>
      <c r="L829" s="251"/>
      <c r="M829" s="252"/>
      <c r="N829" s="253"/>
      <c r="O829" s="253"/>
      <c r="P829" s="253"/>
      <c r="Q829" s="253"/>
      <c r="R829" s="253"/>
      <c r="S829" s="253"/>
      <c r="T829" s="25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5" t="s">
        <v>288</v>
      </c>
      <c r="AU829" s="255" t="s">
        <v>86</v>
      </c>
      <c r="AV829" s="13" t="s">
        <v>86</v>
      </c>
      <c r="AW829" s="13" t="s">
        <v>33</v>
      </c>
      <c r="AX829" s="13" t="s">
        <v>77</v>
      </c>
      <c r="AY829" s="255" t="s">
        <v>281</v>
      </c>
    </row>
    <row r="830" s="13" customFormat="1">
      <c r="A830" s="13"/>
      <c r="B830" s="244"/>
      <c r="C830" s="245"/>
      <c r="D830" s="246" t="s">
        <v>288</v>
      </c>
      <c r="E830" s="247" t="s">
        <v>1</v>
      </c>
      <c r="F830" s="248" t="s">
        <v>764</v>
      </c>
      <c r="G830" s="245"/>
      <c r="H830" s="249">
        <v>3</v>
      </c>
      <c r="I830" s="250"/>
      <c r="J830" s="245"/>
      <c r="K830" s="245"/>
      <c r="L830" s="251"/>
      <c r="M830" s="252"/>
      <c r="N830" s="253"/>
      <c r="O830" s="253"/>
      <c r="P830" s="253"/>
      <c r="Q830" s="253"/>
      <c r="R830" s="253"/>
      <c r="S830" s="253"/>
      <c r="T830" s="25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5" t="s">
        <v>288</v>
      </c>
      <c r="AU830" s="255" t="s">
        <v>86</v>
      </c>
      <c r="AV830" s="13" t="s">
        <v>86</v>
      </c>
      <c r="AW830" s="13" t="s">
        <v>33</v>
      </c>
      <c r="AX830" s="13" t="s">
        <v>77</v>
      </c>
      <c r="AY830" s="255" t="s">
        <v>281</v>
      </c>
    </row>
    <row r="831" s="13" customFormat="1">
      <c r="A831" s="13"/>
      <c r="B831" s="244"/>
      <c r="C831" s="245"/>
      <c r="D831" s="246" t="s">
        <v>288</v>
      </c>
      <c r="E831" s="247" t="s">
        <v>1</v>
      </c>
      <c r="F831" s="248" t="s">
        <v>765</v>
      </c>
      <c r="G831" s="245"/>
      <c r="H831" s="249">
        <v>2</v>
      </c>
      <c r="I831" s="250"/>
      <c r="J831" s="245"/>
      <c r="K831" s="245"/>
      <c r="L831" s="251"/>
      <c r="M831" s="252"/>
      <c r="N831" s="253"/>
      <c r="O831" s="253"/>
      <c r="P831" s="253"/>
      <c r="Q831" s="253"/>
      <c r="R831" s="253"/>
      <c r="S831" s="253"/>
      <c r="T831" s="25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5" t="s">
        <v>288</v>
      </c>
      <c r="AU831" s="255" t="s">
        <v>86</v>
      </c>
      <c r="AV831" s="13" t="s">
        <v>86</v>
      </c>
      <c r="AW831" s="13" t="s">
        <v>33</v>
      </c>
      <c r="AX831" s="13" t="s">
        <v>77</v>
      </c>
      <c r="AY831" s="255" t="s">
        <v>281</v>
      </c>
    </row>
    <row r="832" s="13" customFormat="1">
      <c r="A832" s="13"/>
      <c r="B832" s="244"/>
      <c r="C832" s="245"/>
      <c r="D832" s="246" t="s">
        <v>288</v>
      </c>
      <c r="E832" s="247" t="s">
        <v>1</v>
      </c>
      <c r="F832" s="248" t="s">
        <v>766</v>
      </c>
      <c r="G832" s="245"/>
      <c r="H832" s="249">
        <v>1</v>
      </c>
      <c r="I832" s="250"/>
      <c r="J832" s="245"/>
      <c r="K832" s="245"/>
      <c r="L832" s="251"/>
      <c r="M832" s="252"/>
      <c r="N832" s="253"/>
      <c r="O832" s="253"/>
      <c r="P832" s="253"/>
      <c r="Q832" s="253"/>
      <c r="R832" s="253"/>
      <c r="S832" s="253"/>
      <c r="T832" s="25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5" t="s">
        <v>288</v>
      </c>
      <c r="AU832" s="255" t="s">
        <v>86</v>
      </c>
      <c r="AV832" s="13" t="s">
        <v>86</v>
      </c>
      <c r="AW832" s="13" t="s">
        <v>33</v>
      </c>
      <c r="AX832" s="13" t="s">
        <v>77</v>
      </c>
      <c r="AY832" s="255" t="s">
        <v>281</v>
      </c>
    </row>
    <row r="833" s="13" customFormat="1">
      <c r="A833" s="13"/>
      <c r="B833" s="244"/>
      <c r="C833" s="245"/>
      <c r="D833" s="246" t="s">
        <v>288</v>
      </c>
      <c r="E833" s="247" t="s">
        <v>1</v>
      </c>
      <c r="F833" s="248" t="s">
        <v>767</v>
      </c>
      <c r="G833" s="245"/>
      <c r="H833" s="249">
        <v>1</v>
      </c>
      <c r="I833" s="250"/>
      <c r="J833" s="245"/>
      <c r="K833" s="245"/>
      <c r="L833" s="251"/>
      <c r="M833" s="252"/>
      <c r="N833" s="253"/>
      <c r="O833" s="253"/>
      <c r="P833" s="253"/>
      <c r="Q833" s="253"/>
      <c r="R833" s="253"/>
      <c r="S833" s="253"/>
      <c r="T833" s="25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5" t="s">
        <v>288</v>
      </c>
      <c r="AU833" s="255" t="s">
        <v>86</v>
      </c>
      <c r="AV833" s="13" t="s">
        <v>86</v>
      </c>
      <c r="AW833" s="13" t="s">
        <v>33</v>
      </c>
      <c r="AX833" s="13" t="s">
        <v>77</v>
      </c>
      <c r="AY833" s="255" t="s">
        <v>281</v>
      </c>
    </row>
    <row r="834" s="14" customFormat="1">
      <c r="A834" s="14"/>
      <c r="B834" s="256"/>
      <c r="C834" s="257"/>
      <c r="D834" s="246" t="s">
        <v>288</v>
      </c>
      <c r="E834" s="258" t="s">
        <v>1</v>
      </c>
      <c r="F834" s="259" t="s">
        <v>290</v>
      </c>
      <c r="G834" s="257"/>
      <c r="H834" s="260">
        <v>80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6" t="s">
        <v>288</v>
      </c>
      <c r="AU834" s="266" t="s">
        <v>86</v>
      </c>
      <c r="AV834" s="14" t="s">
        <v>119</v>
      </c>
      <c r="AW834" s="14" t="s">
        <v>33</v>
      </c>
      <c r="AX834" s="14" t="s">
        <v>84</v>
      </c>
      <c r="AY834" s="266" t="s">
        <v>281</v>
      </c>
    </row>
    <row r="835" s="2" customFormat="1" ht="24.15" customHeight="1">
      <c r="A835" s="39"/>
      <c r="B835" s="40"/>
      <c r="C835" s="230" t="s">
        <v>768</v>
      </c>
      <c r="D835" s="230" t="s">
        <v>283</v>
      </c>
      <c r="E835" s="231" t="s">
        <v>769</v>
      </c>
      <c r="F835" s="232" t="s">
        <v>770</v>
      </c>
      <c r="G835" s="233" t="s">
        <v>752</v>
      </c>
      <c r="H835" s="234">
        <v>61</v>
      </c>
      <c r="I835" s="235"/>
      <c r="J835" s="236">
        <f>ROUND(I835*H835,2)</f>
        <v>0</v>
      </c>
      <c r="K835" s="237"/>
      <c r="L835" s="45"/>
      <c r="M835" s="238" t="s">
        <v>1</v>
      </c>
      <c r="N835" s="239" t="s">
        <v>42</v>
      </c>
      <c r="O835" s="92"/>
      <c r="P835" s="240">
        <f>O835*H835</f>
        <v>0</v>
      </c>
      <c r="Q835" s="240">
        <v>0</v>
      </c>
      <c r="R835" s="240">
        <f>Q835*H835</f>
        <v>0</v>
      </c>
      <c r="S835" s="240">
        <v>0.028000000000000001</v>
      </c>
      <c r="T835" s="241">
        <f>S835*H835</f>
        <v>1.708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2" t="s">
        <v>605</v>
      </c>
      <c r="AT835" s="242" t="s">
        <v>283</v>
      </c>
      <c r="AU835" s="242" t="s">
        <v>86</v>
      </c>
      <c r="AY835" s="18" t="s">
        <v>281</v>
      </c>
      <c r="BE835" s="243">
        <f>IF(N835="základní",J835,0)</f>
        <v>0</v>
      </c>
      <c r="BF835" s="243">
        <f>IF(N835="snížená",J835,0)</f>
        <v>0</v>
      </c>
      <c r="BG835" s="243">
        <f>IF(N835="zákl. přenesená",J835,0)</f>
        <v>0</v>
      </c>
      <c r="BH835" s="243">
        <f>IF(N835="sníž. přenesená",J835,0)</f>
        <v>0</v>
      </c>
      <c r="BI835" s="243">
        <f>IF(N835="nulová",J835,0)</f>
        <v>0</v>
      </c>
      <c r="BJ835" s="18" t="s">
        <v>84</v>
      </c>
      <c r="BK835" s="243">
        <f>ROUND(I835*H835,2)</f>
        <v>0</v>
      </c>
      <c r="BL835" s="18" t="s">
        <v>605</v>
      </c>
      <c r="BM835" s="242" t="s">
        <v>771</v>
      </c>
    </row>
    <row r="836" s="13" customFormat="1">
      <c r="A836" s="13"/>
      <c r="B836" s="244"/>
      <c r="C836" s="245"/>
      <c r="D836" s="246" t="s">
        <v>288</v>
      </c>
      <c r="E836" s="247" t="s">
        <v>1</v>
      </c>
      <c r="F836" s="248" t="s">
        <v>772</v>
      </c>
      <c r="G836" s="245"/>
      <c r="H836" s="249">
        <v>22</v>
      </c>
      <c r="I836" s="250"/>
      <c r="J836" s="245"/>
      <c r="K836" s="245"/>
      <c r="L836" s="251"/>
      <c r="M836" s="252"/>
      <c r="N836" s="253"/>
      <c r="O836" s="253"/>
      <c r="P836" s="253"/>
      <c r="Q836" s="253"/>
      <c r="R836" s="253"/>
      <c r="S836" s="253"/>
      <c r="T836" s="25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5" t="s">
        <v>288</v>
      </c>
      <c r="AU836" s="255" t="s">
        <v>86</v>
      </c>
      <c r="AV836" s="13" t="s">
        <v>86</v>
      </c>
      <c r="AW836" s="13" t="s">
        <v>33</v>
      </c>
      <c r="AX836" s="13" t="s">
        <v>77</v>
      </c>
      <c r="AY836" s="255" t="s">
        <v>281</v>
      </c>
    </row>
    <row r="837" s="13" customFormat="1">
      <c r="A837" s="13"/>
      <c r="B837" s="244"/>
      <c r="C837" s="245"/>
      <c r="D837" s="246" t="s">
        <v>288</v>
      </c>
      <c r="E837" s="247" t="s">
        <v>1</v>
      </c>
      <c r="F837" s="248" t="s">
        <v>773</v>
      </c>
      <c r="G837" s="245"/>
      <c r="H837" s="249">
        <v>18</v>
      </c>
      <c r="I837" s="250"/>
      <c r="J837" s="245"/>
      <c r="K837" s="245"/>
      <c r="L837" s="251"/>
      <c r="M837" s="252"/>
      <c r="N837" s="253"/>
      <c r="O837" s="253"/>
      <c r="P837" s="253"/>
      <c r="Q837" s="253"/>
      <c r="R837" s="253"/>
      <c r="S837" s="253"/>
      <c r="T837" s="25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5" t="s">
        <v>288</v>
      </c>
      <c r="AU837" s="255" t="s">
        <v>86</v>
      </c>
      <c r="AV837" s="13" t="s">
        <v>86</v>
      </c>
      <c r="AW837" s="13" t="s">
        <v>33</v>
      </c>
      <c r="AX837" s="13" t="s">
        <v>77</v>
      </c>
      <c r="AY837" s="255" t="s">
        <v>281</v>
      </c>
    </row>
    <row r="838" s="13" customFormat="1">
      <c r="A838" s="13"/>
      <c r="B838" s="244"/>
      <c r="C838" s="245"/>
      <c r="D838" s="246" t="s">
        <v>288</v>
      </c>
      <c r="E838" s="247" t="s">
        <v>1</v>
      </c>
      <c r="F838" s="248" t="s">
        <v>774</v>
      </c>
      <c r="G838" s="245"/>
      <c r="H838" s="249">
        <v>5</v>
      </c>
      <c r="I838" s="250"/>
      <c r="J838" s="245"/>
      <c r="K838" s="245"/>
      <c r="L838" s="251"/>
      <c r="M838" s="252"/>
      <c r="N838" s="253"/>
      <c r="O838" s="253"/>
      <c r="P838" s="253"/>
      <c r="Q838" s="253"/>
      <c r="R838" s="253"/>
      <c r="S838" s="253"/>
      <c r="T838" s="25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5" t="s">
        <v>288</v>
      </c>
      <c r="AU838" s="255" t="s">
        <v>86</v>
      </c>
      <c r="AV838" s="13" t="s">
        <v>86</v>
      </c>
      <c r="AW838" s="13" t="s">
        <v>33</v>
      </c>
      <c r="AX838" s="13" t="s">
        <v>77</v>
      </c>
      <c r="AY838" s="255" t="s">
        <v>281</v>
      </c>
    </row>
    <row r="839" s="13" customFormat="1">
      <c r="A839" s="13"/>
      <c r="B839" s="244"/>
      <c r="C839" s="245"/>
      <c r="D839" s="246" t="s">
        <v>288</v>
      </c>
      <c r="E839" s="247" t="s">
        <v>1</v>
      </c>
      <c r="F839" s="248" t="s">
        <v>775</v>
      </c>
      <c r="G839" s="245"/>
      <c r="H839" s="249">
        <v>5</v>
      </c>
      <c r="I839" s="250"/>
      <c r="J839" s="245"/>
      <c r="K839" s="245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288</v>
      </c>
      <c r="AU839" s="255" t="s">
        <v>86</v>
      </c>
      <c r="AV839" s="13" t="s">
        <v>86</v>
      </c>
      <c r="AW839" s="13" t="s">
        <v>33</v>
      </c>
      <c r="AX839" s="13" t="s">
        <v>77</v>
      </c>
      <c r="AY839" s="255" t="s">
        <v>281</v>
      </c>
    </row>
    <row r="840" s="13" customFormat="1">
      <c r="A840" s="13"/>
      <c r="B840" s="244"/>
      <c r="C840" s="245"/>
      <c r="D840" s="246" t="s">
        <v>288</v>
      </c>
      <c r="E840" s="247" t="s">
        <v>1</v>
      </c>
      <c r="F840" s="248" t="s">
        <v>776</v>
      </c>
      <c r="G840" s="245"/>
      <c r="H840" s="249">
        <v>2</v>
      </c>
      <c r="I840" s="250"/>
      <c r="J840" s="245"/>
      <c r="K840" s="245"/>
      <c r="L840" s="251"/>
      <c r="M840" s="252"/>
      <c r="N840" s="253"/>
      <c r="O840" s="253"/>
      <c r="P840" s="253"/>
      <c r="Q840" s="253"/>
      <c r="R840" s="253"/>
      <c r="S840" s="253"/>
      <c r="T840" s="25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5" t="s">
        <v>288</v>
      </c>
      <c r="AU840" s="255" t="s">
        <v>86</v>
      </c>
      <c r="AV840" s="13" t="s">
        <v>86</v>
      </c>
      <c r="AW840" s="13" t="s">
        <v>33</v>
      </c>
      <c r="AX840" s="13" t="s">
        <v>77</v>
      </c>
      <c r="AY840" s="255" t="s">
        <v>281</v>
      </c>
    </row>
    <row r="841" s="13" customFormat="1">
      <c r="A841" s="13"/>
      <c r="B841" s="244"/>
      <c r="C841" s="245"/>
      <c r="D841" s="246" t="s">
        <v>288</v>
      </c>
      <c r="E841" s="247" t="s">
        <v>1</v>
      </c>
      <c r="F841" s="248" t="s">
        <v>777</v>
      </c>
      <c r="G841" s="245"/>
      <c r="H841" s="249">
        <v>2</v>
      </c>
      <c r="I841" s="250"/>
      <c r="J841" s="245"/>
      <c r="K841" s="245"/>
      <c r="L841" s="251"/>
      <c r="M841" s="252"/>
      <c r="N841" s="253"/>
      <c r="O841" s="253"/>
      <c r="P841" s="253"/>
      <c r="Q841" s="253"/>
      <c r="R841" s="253"/>
      <c r="S841" s="253"/>
      <c r="T841" s="25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5" t="s">
        <v>288</v>
      </c>
      <c r="AU841" s="255" t="s">
        <v>86</v>
      </c>
      <c r="AV841" s="13" t="s">
        <v>86</v>
      </c>
      <c r="AW841" s="13" t="s">
        <v>33</v>
      </c>
      <c r="AX841" s="13" t="s">
        <v>77</v>
      </c>
      <c r="AY841" s="255" t="s">
        <v>281</v>
      </c>
    </row>
    <row r="842" s="13" customFormat="1">
      <c r="A842" s="13"/>
      <c r="B842" s="244"/>
      <c r="C842" s="245"/>
      <c r="D842" s="246" t="s">
        <v>288</v>
      </c>
      <c r="E842" s="247" t="s">
        <v>1</v>
      </c>
      <c r="F842" s="248" t="s">
        <v>778</v>
      </c>
      <c r="G842" s="245"/>
      <c r="H842" s="249">
        <v>2</v>
      </c>
      <c r="I842" s="250"/>
      <c r="J842" s="245"/>
      <c r="K842" s="245"/>
      <c r="L842" s="251"/>
      <c r="M842" s="252"/>
      <c r="N842" s="253"/>
      <c r="O842" s="253"/>
      <c r="P842" s="253"/>
      <c r="Q842" s="253"/>
      <c r="R842" s="253"/>
      <c r="S842" s="253"/>
      <c r="T842" s="25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5" t="s">
        <v>288</v>
      </c>
      <c r="AU842" s="255" t="s">
        <v>86</v>
      </c>
      <c r="AV842" s="13" t="s">
        <v>86</v>
      </c>
      <c r="AW842" s="13" t="s">
        <v>33</v>
      </c>
      <c r="AX842" s="13" t="s">
        <v>77</v>
      </c>
      <c r="AY842" s="255" t="s">
        <v>281</v>
      </c>
    </row>
    <row r="843" s="13" customFormat="1">
      <c r="A843" s="13"/>
      <c r="B843" s="244"/>
      <c r="C843" s="245"/>
      <c r="D843" s="246" t="s">
        <v>288</v>
      </c>
      <c r="E843" s="247" t="s">
        <v>1</v>
      </c>
      <c r="F843" s="248" t="s">
        <v>779</v>
      </c>
      <c r="G843" s="245"/>
      <c r="H843" s="249">
        <v>2</v>
      </c>
      <c r="I843" s="250"/>
      <c r="J843" s="245"/>
      <c r="K843" s="245"/>
      <c r="L843" s="251"/>
      <c r="M843" s="252"/>
      <c r="N843" s="253"/>
      <c r="O843" s="253"/>
      <c r="P843" s="253"/>
      <c r="Q843" s="253"/>
      <c r="R843" s="253"/>
      <c r="S843" s="253"/>
      <c r="T843" s="25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5" t="s">
        <v>288</v>
      </c>
      <c r="AU843" s="255" t="s">
        <v>86</v>
      </c>
      <c r="AV843" s="13" t="s">
        <v>86</v>
      </c>
      <c r="AW843" s="13" t="s">
        <v>33</v>
      </c>
      <c r="AX843" s="13" t="s">
        <v>77</v>
      </c>
      <c r="AY843" s="255" t="s">
        <v>281</v>
      </c>
    </row>
    <row r="844" s="13" customFormat="1">
      <c r="A844" s="13"/>
      <c r="B844" s="244"/>
      <c r="C844" s="245"/>
      <c r="D844" s="246" t="s">
        <v>288</v>
      </c>
      <c r="E844" s="247" t="s">
        <v>1</v>
      </c>
      <c r="F844" s="248" t="s">
        <v>780</v>
      </c>
      <c r="G844" s="245"/>
      <c r="H844" s="249">
        <v>1</v>
      </c>
      <c r="I844" s="250"/>
      <c r="J844" s="245"/>
      <c r="K844" s="245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288</v>
      </c>
      <c r="AU844" s="255" t="s">
        <v>86</v>
      </c>
      <c r="AV844" s="13" t="s">
        <v>86</v>
      </c>
      <c r="AW844" s="13" t="s">
        <v>33</v>
      </c>
      <c r="AX844" s="13" t="s">
        <v>77</v>
      </c>
      <c r="AY844" s="255" t="s">
        <v>281</v>
      </c>
    </row>
    <row r="845" s="13" customFormat="1">
      <c r="A845" s="13"/>
      <c r="B845" s="244"/>
      <c r="C845" s="245"/>
      <c r="D845" s="246" t="s">
        <v>288</v>
      </c>
      <c r="E845" s="247" t="s">
        <v>1</v>
      </c>
      <c r="F845" s="248" t="s">
        <v>781</v>
      </c>
      <c r="G845" s="245"/>
      <c r="H845" s="249">
        <v>1</v>
      </c>
      <c r="I845" s="250"/>
      <c r="J845" s="245"/>
      <c r="K845" s="245"/>
      <c r="L845" s="251"/>
      <c r="M845" s="252"/>
      <c r="N845" s="253"/>
      <c r="O845" s="253"/>
      <c r="P845" s="253"/>
      <c r="Q845" s="253"/>
      <c r="R845" s="253"/>
      <c r="S845" s="253"/>
      <c r="T845" s="25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5" t="s">
        <v>288</v>
      </c>
      <c r="AU845" s="255" t="s">
        <v>86</v>
      </c>
      <c r="AV845" s="13" t="s">
        <v>86</v>
      </c>
      <c r="AW845" s="13" t="s">
        <v>33</v>
      </c>
      <c r="AX845" s="13" t="s">
        <v>77</v>
      </c>
      <c r="AY845" s="255" t="s">
        <v>281</v>
      </c>
    </row>
    <row r="846" s="13" customFormat="1">
      <c r="A846" s="13"/>
      <c r="B846" s="244"/>
      <c r="C846" s="245"/>
      <c r="D846" s="246" t="s">
        <v>288</v>
      </c>
      <c r="E846" s="247" t="s">
        <v>1</v>
      </c>
      <c r="F846" s="248" t="s">
        <v>782</v>
      </c>
      <c r="G846" s="245"/>
      <c r="H846" s="249">
        <v>1</v>
      </c>
      <c r="I846" s="250"/>
      <c r="J846" s="245"/>
      <c r="K846" s="245"/>
      <c r="L846" s="251"/>
      <c r="M846" s="252"/>
      <c r="N846" s="253"/>
      <c r="O846" s="253"/>
      <c r="P846" s="253"/>
      <c r="Q846" s="253"/>
      <c r="R846" s="253"/>
      <c r="S846" s="253"/>
      <c r="T846" s="25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5" t="s">
        <v>288</v>
      </c>
      <c r="AU846" s="255" t="s">
        <v>86</v>
      </c>
      <c r="AV846" s="13" t="s">
        <v>86</v>
      </c>
      <c r="AW846" s="13" t="s">
        <v>33</v>
      </c>
      <c r="AX846" s="13" t="s">
        <v>77</v>
      </c>
      <c r="AY846" s="255" t="s">
        <v>281</v>
      </c>
    </row>
    <row r="847" s="14" customFormat="1">
      <c r="A847" s="14"/>
      <c r="B847" s="256"/>
      <c r="C847" s="257"/>
      <c r="D847" s="246" t="s">
        <v>288</v>
      </c>
      <c r="E847" s="258" t="s">
        <v>1</v>
      </c>
      <c r="F847" s="259" t="s">
        <v>290</v>
      </c>
      <c r="G847" s="257"/>
      <c r="H847" s="260">
        <v>61</v>
      </c>
      <c r="I847" s="261"/>
      <c r="J847" s="257"/>
      <c r="K847" s="257"/>
      <c r="L847" s="262"/>
      <c r="M847" s="263"/>
      <c r="N847" s="264"/>
      <c r="O847" s="264"/>
      <c r="P847" s="264"/>
      <c r="Q847" s="264"/>
      <c r="R847" s="264"/>
      <c r="S847" s="264"/>
      <c r="T847" s="26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6" t="s">
        <v>288</v>
      </c>
      <c r="AU847" s="266" t="s">
        <v>86</v>
      </c>
      <c r="AV847" s="14" t="s">
        <v>119</v>
      </c>
      <c r="AW847" s="14" t="s">
        <v>33</v>
      </c>
      <c r="AX847" s="14" t="s">
        <v>84</v>
      </c>
      <c r="AY847" s="266" t="s">
        <v>281</v>
      </c>
    </row>
    <row r="848" s="12" customFormat="1" ht="22.8" customHeight="1">
      <c r="A848" s="12"/>
      <c r="B848" s="214"/>
      <c r="C848" s="215"/>
      <c r="D848" s="216" t="s">
        <v>76</v>
      </c>
      <c r="E848" s="228" t="s">
        <v>783</v>
      </c>
      <c r="F848" s="228" t="s">
        <v>784</v>
      </c>
      <c r="G848" s="215"/>
      <c r="H848" s="215"/>
      <c r="I848" s="218"/>
      <c r="J848" s="229">
        <f>BK848</f>
        <v>0</v>
      </c>
      <c r="K848" s="215"/>
      <c r="L848" s="220"/>
      <c r="M848" s="221"/>
      <c r="N848" s="222"/>
      <c r="O848" s="222"/>
      <c r="P848" s="223">
        <f>SUM(P849:P892)</f>
        <v>0</v>
      </c>
      <c r="Q848" s="222"/>
      <c r="R848" s="223">
        <f>SUM(R849:R892)</f>
        <v>0</v>
      </c>
      <c r="S848" s="222"/>
      <c r="T848" s="224">
        <f>SUM(T849:T892)</f>
        <v>7.5969129999999998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25" t="s">
        <v>86</v>
      </c>
      <c r="AT848" s="226" t="s">
        <v>76</v>
      </c>
      <c r="AU848" s="226" t="s">
        <v>84</v>
      </c>
      <c r="AY848" s="225" t="s">
        <v>281</v>
      </c>
      <c r="BK848" s="227">
        <f>SUM(BK849:BK892)</f>
        <v>0</v>
      </c>
    </row>
    <row r="849" s="2" customFormat="1" ht="16.5" customHeight="1">
      <c r="A849" s="39"/>
      <c r="B849" s="40"/>
      <c r="C849" s="230" t="s">
        <v>785</v>
      </c>
      <c r="D849" s="230" t="s">
        <v>283</v>
      </c>
      <c r="E849" s="231" t="s">
        <v>786</v>
      </c>
      <c r="F849" s="232" t="s">
        <v>787</v>
      </c>
      <c r="G849" s="233" t="s">
        <v>321</v>
      </c>
      <c r="H849" s="234">
        <v>215.21000000000001</v>
      </c>
      <c r="I849" s="235"/>
      <c r="J849" s="236">
        <f>ROUND(I849*H849,2)</f>
        <v>0</v>
      </c>
      <c r="K849" s="237"/>
      <c r="L849" s="45"/>
      <c r="M849" s="238" t="s">
        <v>1</v>
      </c>
      <c r="N849" s="239" t="s">
        <v>42</v>
      </c>
      <c r="O849" s="92"/>
      <c r="P849" s="240">
        <f>O849*H849</f>
        <v>0</v>
      </c>
      <c r="Q849" s="240">
        <v>0</v>
      </c>
      <c r="R849" s="240">
        <f>Q849*H849</f>
        <v>0</v>
      </c>
      <c r="S849" s="240">
        <v>0.035299999999999998</v>
      </c>
      <c r="T849" s="241">
        <f>S849*H849</f>
        <v>7.5969129999999998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2" t="s">
        <v>605</v>
      </c>
      <c r="AT849" s="242" t="s">
        <v>283</v>
      </c>
      <c r="AU849" s="242" t="s">
        <v>86</v>
      </c>
      <c r="AY849" s="18" t="s">
        <v>281</v>
      </c>
      <c r="BE849" s="243">
        <f>IF(N849="základní",J849,0)</f>
        <v>0</v>
      </c>
      <c r="BF849" s="243">
        <f>IF(N849="snížená",J849,0)</f>
        <v>0</v>
      </c>
      <c r="BG849" s="243">
        <f>IF(N849="zákl. přenesená",J849,0)</f>
        <v>0</v>
      </c>
      <c r="BH849" s="243">
        <f>IF(N849="sníž. přenesená",J849,0)</f>
        <v>0</v>
      </c>
      <c r="BI849" s="243">
        <f>IF(N849="nulová",J849,0)</f>
        <v>0</v>
      </c>
      <c r="BJ849" s="18" t="s">
        <v>84</v>
      </c>
      <c r="BK849" s="243">
        <f>ROUND(I849*H849,2)</f>
        <v>0</v>
      </c>
      <c r="BL849" s="18" t="s">
        <v>605</v>
      </c>
      <c r="BM849" s="242" t="s">
        <v>788</v>
      </c>
    </row>
    <row r="850" s="13" customFormat="1">
      <c r="A850" s="13"/>
      <c r="B850" s="244"/>
      <c r="C850" s="245"/>
      <c r="D850" s="246" t="s">
        <v>288</v>
      </c>
      <c r="E850" s="247" t="s">
        <v>1</v>
      </c>
      <c r="F850" s="248" t="s">
        <v>789</v>
      </c>
      <c r="G850" s="245"/>
      <c r="H850" s="249">
        <v>2.5800000000000001</v>
      </c>
      <c r="I850" s="250"/>
      <c r="J850" s="245"/>
      <c r="K850" s="245"/>
      <c r="L850" s="251"/>
      <c r="M850" s="252"/>
      <c r="N850" s="253"/>
      <c r="O850" s="253"/>
      <c r="P850" s="253"/>
      <c r="Q850" s="253"/>
      <c r="R850" s="253"/>
      <c r="S850" s="253"/>
      <c r="T850" s="25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5" t="s">
        <v>288</v>
      </c>
      <c r="AU850" s="255" t="s">
        <v>86</v>
      </c>
      <c r="AV850" s="13" t="s">
        <v>86</v>
      </c>
      <c r="AW850" s="13" t="s">
        <v>33</v>
      </c>
      <c r="AX850" s="13" t="s">
        <v>77</v>
      </c>
      <c r="AY850" s="255" t="s">
        <v>281</v>
      </c>
    </row>
    <row r="851" s="13" customFormat="1">
      <c r="A851" s="13"/>
      <c r="B851" s="244"/>
      <c r="C851" s="245"/>
      <c r="D851" s="246" t="s">
        <v>288</v>
      </c>
      <c r="E851" s="247" t="s">
        <v>1</v>
      </c>
      <c r="F851" s="248" t="s">
        <v>790</v>
      </c>
      <c r="G851" s="245"/>
      <c r="H851" s="249">
        <v>7.9500000000000002</v>
      </c>
      <c r="I851" s="250"/>
      <c r="J851" s="245"/>
      <c r="K851" s="245"/>
      <c r="L851" s="251"/>
      <c r="M851" s="252"/>
      <c r="N851" s="253"/>
      <c r="O851" s="253"/>
      <c r="P851" s="253"/>
      <c r="Q851" s="253"/>
      <c r="R851" s="253"/>
      <c r="S851" s="253"/>
      <c r="T851" s="25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5" t="s">
        <v>288</v>
      </c>
      <c r="AU851" s="255" t="s">
        <v>86</v>
      </c>
      <c r="AV851" s="13" t="s">
        <v>86</v>
      </c>
      <c r="AW851" s="13" t="s">
        <v>33</v>
      </c>
      <c r="AX851" s="13" t="s">
        <v>77</v>
      </c>
      <c r="AY851" s="255" t="s">
        <v>281</v>
      </c>
    </row>
    <row r="852" s="13" customFormat="1">
      <c r="A852" s="13"/>
      <c r="B852" s="244"/>
      <c r="C852" s="245"/>
      <c r="D852" s="246" t="s">
        <v>288</v>
      </c>
      <c r="E852" s="247" t="s">
        <v>1</v>
      </c>
      <c r="F852" s="248" t="s">
        <v>791</v>
      </c>
      <c r="G852" s="245"/>
      <c r="H852" s="249">
        <v>2.9399999999999999</v>
      </c>
      <c r="I852" s="250"/>
      <c r="J852" s="245"/>
      <c r="K852" s="245"/>
      <c r="L852" s="251"/>
      <c r="M852" s="252"/>
      <c r="N852" s="253"/>
      <c r="O852" s="253"/>
      <c r="P852" s="253"/>
      <c r="Q852" s="253"/>
      <c r="R852" s="253"/>
      <c r="S852" s="253"/>
      <c r="T852" s="25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5" t="s">
        <v>288</v>
      </c>
      <c r="AU852" s="255" t="s">
        <v>86</v>
      </c>
      <c r="AV852" s="13" t="s">
        <v>86</v>
      </c>
      <c r="AW852" s="13" t="s">
        <v>33</v>
      </c>
      <c r="AX852" s="13" t="s">
        <v>77</v>
      </c>
      <c r="AY852" s="255" t="s">
        <v>281</v>
      </c>
    </row>
    <row r="853" s="13" customFormat="1">
      <c r="A853" s="13"/>
      <c r="B853" s="244"/>
      <c r="C853" s="245"/>
      <c r="D853" s="246" t="s">
        <v>288</v>
      </c>
      <c r="E853" s="247" t="s">
        <v>1</v>
      </c>
      <c r="F853" s="248" t="s">
        <v>792</v>
      </c>
      <c r="G853" s="245"/>
      <c r="H853" s="249">
        <v>7.7000000000000002</v>
      </c>
      <c r="I853" s="250"/>
      <c r="J853" s="245"/>
      <c r="K853" s="245"/>
      <c r="L853" s="251"/>
      <c r="M853" s="252"/>
      <c r="N853" s="253"/>
      <c r="O853" s="253"/>
      <c r="P853" s="253"/>
      <c r="Q853" s="253"/>
      <c r="R853" s="253"/>
      <c r="S853" s="253"/>
      <c r="T853" s="25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5" t="s">
        <v>288</v>
      </c>
      <c r="AU853" s="255" t="s">
        <v>86</v>
      </c>
      <c r="AV853" s="13" t="s">
        <v>86</v>
      </c>
      <c r="AW853" s="13" t="s">
        <v>33</v>
      </c>
      <c r="AX853" s="13" t="s">
        <v>77</v>
      </c>
      <c r="AY853" s="255" t="s">
        <v>281</v>
      </c>
    </row>
    <row r="854" s="13" customFormat="1">
      <c r="A854" s="13"/>
      <c r="B854" s="244"/>
      <c r="C854" s="245"/>
      <c r="D854" s="246" t="s">
        <v>288</v>
      </c>
      <c r="E854" s="247" t="s">
        <v>1</v>
      </c>
      <c r="F854" s="248" t="s">
        <v>793</v>
      </c>
      <c r="G854" s="245"/>
      <c r="H854" s="249">
        <v>6.6500000000000004</v>
      </c>
      <c r="I854" s="250"/>
      <c r="J854" s="245"/>
      <c r="K854" s="245"/>
      <c r="L854" s="251"/>
      <c r="M854" s="252"/>
      <c r="N854" s="253"/>
      <c r="O854" s="253"/>
      <c r="P854" s="253"/>
      <c r="Q854" s="253"/>
      <c r="R854" s="253"/>
      <c r="S854" s="253"/>
      <c r="T854" s="25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5" t="s">
        <v>288</v>
      </c>
      <c r="AU854" s="255" t="s">
        <v>86</v>
      </c>
      <c r="AV854" s="13" t="s">
        <v>86</v>
      </c>
      <c r="AW854" s="13" t="s">
        <v>33</v>
      </c>
      <c r="AX854" s="13" t="s">
        <v>77</v>
      </c>
      <c r="AY854" s="255" t="s">
        <v>281</v>
      </c>
    </row>
    <row r="855" s="13" customFormat="1">
      <c r="A855" s="13"/>
      <c r="B855" s="244"/>
      <c r="C855" s="245"/>
      <c r="D855" s="246" t="s">
        <v>288</v>
      </c>
      <c r="E855" s="247" t="s">
        <v>1</v>
      </c>
      <c r="F855" s="248" t="s">
        <v>794</v>
      </c>
      <c r="G855" s="245"/>
      <c r="H855" s="249">
        <v>7.1500000000000004</v>
      </c>
      <c r="I855" s="250"/>
      <c r="J855" s="245"/>
      <c r="K855" s="245"/>
      <c r="L855" s="251"/>
      <c r="M855" s="252"/>
      <c r="N855" s="253"/>
      <c r="O855" s="253"/>
      <c r="P855" s="253"/>
      <c r="Q855" s="253"/>
      <c r="R855" s="253"/>
      <c r="S855" s="253"/>
      <c r="T855" s="25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5" t="s">
        <v>288</v>
      </c>
      <c r="AU855" s="255" t="s">
        <v>86</v>
      </c>
      <c r="AV855" s="13" t="s">
        <v>86</v>
      </c>
      <c r="AW855" s="13" t="s">
        <v>33</v>
      </c>
      <c r="AX855" s="13" t="s">
        <v>77</v>
      </c>
      <c r="AY855" s="255" t="s">
        <v>281</v>
      </c>
    </row>
    <row r="856" s="13" customFormat="1">
      <c r="A856" s="13"/>
      <c r="B856" s="244"/>
      <c r="C856" s="245"/>
      <c r="D856" s="246" t="s">
        <v>288</v>
      </c>
      <c r="E856" s="247" t="s">
        <v>1</v>
      </c>
      <c r="F856" s="248" t="s">
        <v>795</v>
      </c>
      <c r="G856" s="245"/>
      <c r="H856" s="249">
        <v>26.969999999999999</v>
      </c>
      <c r="I856" s="250"/>
      <c r="J856" s="245"/>
      <c r="K856" s="245"/>
      <c r="L856" s="251"/>
      <c r="M856" s="252"/>
      <c r="N856" s="253"/>
      <c r="O856" s="253"/>
      <c r="P856" s="253"/>
      <c r="Q856" s="253"/>
      <c r="R856" s="253"/>
      <c r="S856" s="253"/>
      <c r="T856" s="25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5" t="s">
        <v>288</v>
      </c>
      <c r="AU856" s="255" t="s">
        <v>86</v>
      </c>
      <c r="AV856" s="13" t="s">
        <v>86</v>
      </c>
      <c r="AW856" s="13" t="s">
        <v>33</v>
      </c>
      <c r="AX856" s="13" t="s">
        <v>77</v>
      </c>
      <c r="AY856" s="255" t="s">
        <v>281</v>
      </c>
    </row>
    <row r="857" s="13" customFormat="1">
      <c r="A857" s="13"/>
      <c r="B857" s="244"/>
      <c r="C857" s="245"/>
      <c r="D857" s="246" t="s">
        <v>288</v>
      </c>
      <c r="E857" s="247" t="s">
        <v>1</v>
      </c>
      <c r="F857" s="248" t="s">
        <v>796</v>
      </c>
      <c r="G857" s="245"/>
      <c r="H857" s="249">
        <v>1.6599999999999999</v>
      </c>
      <c r="I857" s="250"/>
      <c r="J857" s="245"/>
      <c r="K857" s="245"/>
      <c r="L857" s="251"/>
      <c r="M857" s="252"/>
      <c r="N857" s="253"/>
      <c r="O857" s="253"/>
      <c r="P857" s="253"/>
      <c r="Q857" s="253"/>
      <c r="R857" s="253"/>
      <c r="S857" s="253"/>
      <c r="T857" s="25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5" t="s">
        <v>288</v>
      </c>
      <c r="AU857" s="255" t="s">
        <v>86</v>
      </c>
      <c r="AV857" s="13" t="s">
        <v>86</v>
      </c>
      <c r="AW857" s="13" t="s">
        <v>33</v>
      </c>
      <c r="AX857" s="13" t="s">
        <v>77</v>
      </c>
      <c r="AY857" s="255" t="s">
        <v>281</v>
      </c>
    </row>
    <row r="858" s="13" customFormat="1">
      <c r="A858" s="13"/>
      <c r="B858" s="244"/>
      <c r="C858" s="245"/>
      <c r="D858" s="246" t="s">
        <v>288</v>
      </c>
      <c r="E858" s="247" t="s">
        <v>1</v>
      </c>
      <c r="F858" s="248" t="s">
        <v>797</v>
      </c>
      <c r="G858" s="245"/>
      <c r="H858" s="249">
        <v>4.4299999999999997</v>
      </c>
      <c r="I858" s="250"/>
      <c r="J858" s="245"/>
      <c r="K858" s="245"/>
      <c r="L858" s="251"/>
      <c r="M858" s="252"/>
      <c r="N858" s="253"/>
      <c r="O858" s="253"/>
      <c r="P858" s="253"/>
      <c r="Q858" s="253"/>
      <c r="R858" s="253"/>
      <c r="S858" s="253"/>
      <c r="T858" s="25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5" t="s">
        <v>288</v>
      </c>
      <c r="AU858" s="255" t="s">
        <v>86</v>
      </c>
      <c r="AV858" s="13" t="s">
        <v>86</v>
      </c>
      <c r="AW858" s="13" t="s">
        <v>33</v>
      </c>
      <c r="AX858" s="13" t="s">
        <v>77</v>
      </c>
      <c r="AY858" s="255" t="s">
        <v>281</v>
      </c>
    </row>
    <row r="859" s="13" customFormat="1">
      <c r="A859" s="13"/>
      <c r="B859" s="244"/>
      <c r="C859" s="245"/>
      <c r="D859" s="246" t="s">
        <v>288</v>
      </c>
      <c r="E859" s="247" t="s">
        <v>1</v>
      </c>
      <c r="F859" s="248" t="s">
        <v>798</v>
      </c>
      <c r="G859" s="245"/>
      <c r="H859" s="249">
        <v>14.77</v>
      </c>
      <c r="I859" s="250"/>
      <c r="J859" s="245"/>
      <c r="K859" s="245"/>
      <c r="L859" s="251"/>
      <c r="M859" s="252"/>
      <c r="N859" s="253"/>
      <c r="O859" s="253"/>
      <c r="P859" s="253"/>
      <c r="Q859" s="253"/>
      <c r="R859" s="253"/>
      <c r="S859" s="253"/>
      <c r="T859" s="25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5" t="s">
        <v>288</v>
      </c>
      <c r="AU859" s="255" t="s">
        <v>86</v>
      </c>
      <c r="AV859" s="13" t="s">
        <v>86</v>
      </c>
      <c r="AW859" s="13" t="s">
        <v>33</v>
      </c>
      <c r="AX859" s="13" t="s">
        <v>77</v>
      </c>
      <c r="AY859" s="255" t="s">
        <v>281</v>
      </c>
    </row>
    <row r="860" s="13" customFormat="1">
      <c r="A860" s="13"/>
      <c r="B860" s="244"/>
      <c r="C860" s="245"/>
      <c r="D860" s="246" t="s">
        <v>288</v>
      </c>
      <c r="E860" s="247" t="s">
        <v>1</v>
      </c>
      <c r="F860" s="248" t="s">
        <v>799</v>
      </c>
      <c r="G860" s="245"/>
      <c r="H860" s="249">
        <v>27.309999999999999</v>
      </c>
      <c r="I860" s="250"/>
      <c r="J860" s="245"/>
      <c r="K860" s="245"/>
      <c r="L860" s="251"/>
      <c r="M860" s="252"/>
      <c r="N860" s="253"/>
      <c r="O860" s="253"/>
      <c r="P860" s="253"/>
      <c r="Q860" s="253"/>
      <c r="R860" s="253"/>
      <c r="S860" s="253"/>
      <c r="T860" s="25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5" t="s">
        <v>288</v>
      </c>
      <c r="AU860" s="255" t="s">
        <v>86</v>
      </c>
      <c r="AV860" s="13" t="s">
        <v>86</v>
      </c>
      <c r="AW860" s="13" t="s">
        <v>33</v>
      </c>
      <c r="AX860" s="13" t="s">
        <v>77</v>
      </c>
      <c r="AY860" s="255" t="s">
        <v>281</v>
      </c>
    </row>
    <row r="861" s="15" customFormat="1">
      <c r="A861" s="15"/>
      <c r="B861" s="267"/>
      <c r="C861" s="268"/>
      <c r="D861" s="246" t="s">
        <v>288</v>
      </c>
      <c r="E861" s="269" t="s">
        <v>1</v>
      </c>
      <c r="F861" s="270" t="s">
        <v>465</v>
      </c>
      <c r="G861" s="268"/>
      <c r="H861" s="271">
        <v>110.11</v>
      </c>
      <c r="I861" s="272"/>
      <c r="J861" s="268"/>
      <c r="K861" s="268"/>
      <c r="L861" s="273"/>
      <c r="M861" s="274"/>
      <c r="N861" s="275"/>
      <c r="O861" s="275"/>
      <c r="P861" s="275"/>
      <c r="Q861" s="275"/>
      <c r="R861" s="275"/>
      <c r="S861" s="275"/>
      <c r="T861" s="27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7" t="s">
        <v>288</v>
      </c>
      <c r="AU861" s="277" t="s">
        <v>86</v>
      </c>
      <c r="AV861" s="15" t="s">
        <v>94</v>
      </c>
      <c r="AW861" s="15" t="s">
        <v>33</v>
      </c>
      <c r="AX861" s="15" t="s">
        <v>77</v>
      </c>
      <c r="AY861" s="277" t="s">
        <v>281</v>
      </c>
    </row>
    <row r="862" s="13" customFormat="1">
      <c r="A862" s="13"/>
      <c r="B862" s="244"/>
      <c r="C862" s="245"/>
      <c r="D862" s="246" t="s">
        <v>288</v>
      </c>
      <c r="E862" s="247" t="s">
        <v>1</v>
      </c>
      <c r="F862" s="248" t="s">
        <v>800</v>
      </c>
      <c r="G862" s="245"/>
      <c r="H862" s="249">
        <v>4.0499999999999998</v>
      </c>
      <c r="I862" s="250"/>
      <c r="J862" s="245"/>
      <c r="K862" s="245"/>
      <c r="L862" s="251"/>
      <c r="M862" s="252"/>
      <c r="N862" s="253"/>
      <c r="O862" s="253"/>
      <c r="P862" s="253"/>
      <c r="Q862" s="253"/>
      <c r="R862" s="253"/>
      <c r="S862" s="253"/>
      <c r="T862" s="25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5" t="s">
        <v>288</v>
      </c>
      <c r="AU862" s="255" t="s">
        <v>86</v>
      </c>
      <c r="AV862" s="13" t="s">
        <v>86</v>
      </c>
      <c r="AW862" s="13" t="s">
        <v>33</v>
      </c>
      <c r="AX862" s="13" t="s">
        <v>77</v>
      </c>
      <c r="AY862" s="255" t="s">
        <v>281</v>
      </c>
    </row>
    <row r="863" s="13" customFormat="1">
      <c r="A863" s="13"/>
      <c r="B863" s="244"/>
      <c r="C863" s="245"/>
      <c r="D863" s="246" t="s">
        <v>288</v>
      </c>
      <c r="E863" s="247" t="s">
        <v>1</v>
      </c>
      <c r="F863" s="248" t="s">
        <v>801</v>
      </c>
      <c r="G863" s="245"/>
      <c r="H863" s="249">
        <v>10.92</v>
      </c>
      <c r="I863" s="250"/>
      <c r="J863" s="245"/>
      <c r="K863" s="245"/>
      <c r="L863" s="251"/>
      <c r="M863" s="252"/>
      <c r="N863" s="253"/>
      <c r="O863" s="253"/>
      <c r="P863" s="253"/>
      <c r="Q863" s="253"/>
      <c r="R863" s="253"/>
      <c r="S863" s="253"/>
      <c r="T863" s="25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5" t="s">
        <v>288</v>
      </c>
      <c r="AU863" s="255" t="s">
        <v>86</v>
      </c>
      <c r="AV863" s="13" t="s">
        <v>86</v>
      </c>
      <c r="AW863" s="13" t="s">
        <v>33</v>
      </c>
      <c r="AX863" s="13" t="s">
        <v>77</v>
      </c>
      <c r="AY863" s="255" t="s">
        <v>281</v>
      </c>
    </row>
    <row r="864" s="13" customFormat="1">
      <c r="A864" s="13"/>
      <c r="B864" s="244"/>
      <c r="C864" s="245"/>
      <c r="D864" s="246" t="s">
        <v>288</v>
      </c>
      <c r="E864" s="247" t="s">
        <v>1</v>
      </c>
      <c r="F864" s="248" t="s">
        <v>802</v>
      </c>
      <c r="G864" s="245"/>
      <c r="H864" s="249">
        <v>2.8999999999999999</v>
      </c>
      <c r="I864" s="250"/>
      <c r="J864" s="245"/>
      <c r="K864" s="245"/>
      <c r="L864" s="251"/>
      <c r="M864" s="252"/>
      <c r="N864" s="253"/>
      <c r="O864" s="253"/>
      <c r="P864" s="253"/>
      <c r="Q864" s="253"/>
      <c r="R864" s="253"/>
      <c r="S864" s="253"/>
      <c r="T864" s="25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5" t="s">
        <v>288</v>
      </c>
      <c r="AU864" s="255" t="s">
        <v>86</v>
      </c>
      <c r="AV864" s="13" t="s">
        <v>86</v>
      </c>
      <c r="AW864" s="13" t="s">
        <v>33</v>
      </c>
      <c r="AX864" s="13" t="s">
        <v>77</v>
      </c>
      <c r="AY864" s="255" t="s">
        <v>281</v>
      </c>
    </row>
    <row r="865" s="13" customFormat="1">
      <c r="A865" s="13"/>
      <c r="B865" s="244"/>
      <c r="C865" s="245"/>
      <c r="D865" s="246" t="s">
        <v>288</v>
      </c>
      <c r="E865" s="247" t="s">
        <v>1</v>
      </c>
      <c r="F865" s="248" t="s">
        <v>803</v>
      </c>
      <c r="G865" s="245"/>
      <c r="H865" s="249">
        <v>1.26</v>
      </c>
      <c r="I865" s="250"/>
      <c r="J865" s="245"/>
      <c r="K865" s="245"/>
      <c r="L865" s="251"/>
      <c r="M865" s="252"/>
      <c r="N865" s="253"/>
      <c r="O865" s="253"/>
      <c r="P865" s="253"/>
      <c r="Q865" s="253"/>
      <c r="R865" s="253"/>
      <c r="S865" s="253"/>
      <c r="T865" s="25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5" t="s">
        <v>288</v>
      </c>
      <c r="AU865" s="255" t="s">
        <v>86</v>
      </c>
      <c r="AV865" s="13" t="s">
        <v>86</v>
      </c>
      <c r="AW865" s="13" t="s">
        <v>33</v>
      </c>
      <c r="AX865" s="13" t="s">
        <v>77</v>
      </c>
      <c r="AY865" s="255" t="s">
        <v>281</v>
      </c>
    </row>
    <row r="866" s="13" customFormat="1">
      <c r="A866" s="13"/>
      <c r="B866" s="244"/>
      <c r="C866" s="245"/>
      <c r="D866" s="246" t="s">
        <v>288</v>
      </c>
      <c r="E866" s="247" t="s">
        <v>1</v>
      </c>
      <c r="F866" s="248" t="s">
        <v>804</v>
      </c>
      <c r="G866" s="245"/>
      <c r="H866" s="249">
        <v>2.4500000000000002</v>
      </c>
      <c r="I866" s="250"/>
      <c r="J866" s="245"/>
      <c r="K866" s="245"/>
      <c r="L866" s="251"/>
      <c r="M866" s="252"/>
      <c r="N866" s="253"/>
      <c r="O866" s="253"/>
      <c r="P866" s="253"/>
      <c r="Q866" s="253"/>
      <c r="R866" s="253"/>
      <c r="S866" s="253"/>
      <c r="T866" s="25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5" t="s">
        <v>288</v>
      </c>
      <c r="AU866" s="255" t="s">
        <v>86</v>
      </c>
      <c r="AV866" s="13" t="s">
        <v>86</v>
      </c>
      <c r="AW866" s="13" t="s">
        <v>33</v>
      </c>
      <c r="AX866" s="13" t="s">
        <v>77</v>
      </c>
      <c r="AY866" s="255" t="s">
        <v>281</v>
      </c>
    </row>
    <row r="867" s="13" customFormat="1">
      <c r="A867" s="13"/>
      <c r="B867" s="244"/>
      <c r="C867" s="245"/>
      <c r="D867" s="246" t="s">
        <v>288</v>
      </c>
      <c r="E867" s="247" t="s">
        <v>1</v>
      </c>
      <c r="F867" s="248" t="s">
        <v>805</v>
      </c>
      <c r="G867" s="245"/>
      <c r="H867" s="249">
        <v>2.2000000000000002</v>
      </c>
      <c r="I867" s="250"/>
      <c r="J867" s="245"/>
      <c r="K867" s="245"/>
      <c r="L867" s="251"/>
      <c r="M867" s="252"/>
      <c r="N867" s="253"/>
      <c r="O867" s="253"/>
      <c r="P867" s="253"/>
      <c r="Q867" s="253"/>
      <c r="R867" s="253"/>
      <c r="S867" s="253"/>
      <c r="T867" s="25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5" t="s">
        <v>288</v>
      </c>
      <c r="AU867" s="255" t="s">
        <v>86</v>
      </c>
      <c r="AV867" s="13" t="s">
        <v>86</v>
      </c>
      <c r="AW867" s="13" t="s">
        <v>33</v>
      </c>
      <c r="AX867" s="13" t="s">
        <v>77</v>
      </c>
      <c r="AY867" s="255" t="s">
        <v>281</v>
      </c>
    </row>
    <row r="868" s="13" customFormat="1">
      <c r="A868" s="13"/>
      <c r="B868" s="244"/>
      <c r="C868" s="245"/>
      <c r="D868" s="246" t="s">
        <v>288</v>
      </c>
      <c r="E868" s="247" t="s">
        <v>1</v>
      </c>
      <c r="F868" s="248" t="s">
        <v>806</v>
      </c>
      <c r="G868" s="245"/>
      <c r="H868" s="249">
        <v>2.2000000000000002</v>
      </c>
      <c r="I868" s="250"/>
      <c r="J868" s="245"/>
      <c r="K868" s="245"/>
      <c r="L868" s="251"/>
      <c r="M868" s="252"/>
      <c r="N868" s="253"/>
      <c r="O868" s="253"/>
      <c r="P868" s="253"/>
      <c r="Q868" s="253"/>
      <c r="R868" s="253"/>
      <c r="S868" s="253"/>
      <c r="T868" s="25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5" t="s">
        <v>288</v>
      </c>
      <c r="AU868" s="255" t="s">
        <v>86</v>
      </c>
      <c r="AV868" s="13" t="s">
        <v>86</v>
      </c>
      <c r="AW868" s="13" t="s">
        <v>33</v>
      </c>
      <c r="AX868" s="13" t="s">
        <v>77</v>
      </c>
      <c r="AY868" s="255" t="s">
        <v>281</v>
      </c>
    </row>
    <row r="869" s="13" customFormat="1">
      <c r="A869" s="13"/>
      <c r="B869" s="244"/>
      <c r="C869" s="245"/>
      <c r="D869" s="246" t="s">
        <v>288</v>
      </c>
      <c r="E869" s="247" t="s">
        <v>1</v>
      </c>
      <c r="F869" s="248" t="s">
        <v>807</v>
      </c>
      <c r="G869" s="245"/>
      <c r="H869" s="249">
        <v>2.3500000000000001</v>
      </c>
      <c r="I869" s="250"/>
      <c r="J869" s="245"/>
      <c r="K869" s="245"/>
      <c r="L869" s="251"/>
      <c r="M869" s="252"/>
      <c r="N869" s="253"/>
      <c r="O869" s="253"/>
      <c r="P869" s="253"/>
      <c r="Q869" s="253"/>
      <c r="R869" s="253"/>
      <c r="S869" s="253"/>
      <c r="T869" s="25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5" t="s">
        <v>288</v>
      </c>
      <c r="AU869" s="255" t="s">
        <v>86</v>
      </c>
      <c r="AV869" s="13" t="s">
        <v>86</v>
      </c>
      <c r="AW869" s="13" t="s">
        <v>33</v>
      </c>
      <c r="AX869" s="13" t="s">
        <v>77</v>
      </c>
      <c r="AY869" s="255" t="s">
        <v>281</v>
      </c>
    </row>
    <row r="870" s="13" customFormat="1">
      <c r="A870" s="13"/>
      <c r="B870" s="244"/>
      <c r="C870" s="245"/>
      <c r="D870" s="246" t="s">
        <v>288</v>
      </c>
      <c r="E870" s="247" t="s">
        <v>1</v>
      </c>
      <c r="F870" s="248" t="s">
        <v>808</v>
      </c>
      <c r="G870" s="245"/>
      <c r="H870" s="249">
        <v>7.1600000000000001</v>
      </c>
      <c r="I870" s="250"/>
      <c r="J870" s="245"/>
      <c r="K870" s="245"/>
      <c r="L870" s="251"/>
      <c r="M870" s="252"/>
      <c r="N870" s="253"/>
      <c r="O870" s="253"/>
      <c r="P870" s="253"/>
      <c r="Q870" s="253"/>
      <c r="R870" s="253"/>
      <c r="S870" s="253"/>
      <c r="T870" s="25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5" t="s">
        <v>288</v>
      </c>
      <c r="AU870" s="255" t="s">
        <v>86</v>
      </c>
      <c r="AV870" s="13" t="s">
        <v>86</v>
      </c>
      <c r="AW870" s="13" t="s">
        <v>33</v>
      </c>
      <c r="AX870" s="13" t="s">
        <v>77</v>
      </c>
      <c r="AY870" s="255" t="s">
        <v>281</v>
      </c>
    </row>
    <row r="871" s="13" customFormat="1">
      <c r="A871" s="13"/>
      <c r="B871" s="244"/>
      <c r="C871" s="245"/>
      <c r="D871" s="246" t="s">
        <v>288</v>
      </c>
      <c r="E871" s="247" t="s">
        <v>1</v>
      </c>
      <c r="F871" s="248" t="s">
        <v>809</v>
      </c>
      <c r="G871" s="245"/>
      <c r="H871" s="249">
        <v>2.1000000000000001</v>
      </c>
      <c r="I871" s="250"/>
      <c r="J871" s="245"/>
      <c r="K871" s="245"/>
      <c r="L871" s="251"/>
      <c r="M871" s="252"/>
      <c r="N871" s="253"/>
      <c r="O871" s="253"/>
      <c r="P871" s="253"/>
      <c r="Q871" s="253"/>
      <c r="R871" s="253"/>
      <c r="S871" s="253"/>
      <c r="T871" s="25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5" t="s">
        <v>288</v>
      </c>
      <c r="AU871" s="255" t="s">
        <v>86</v>
      </c>
      <c r="AV871" s="13" t="s">
        <v>86</v>
      </c>
      <c r="AW871" s="13" t="s">
        <v>33</v>
      </c>
      <c r="AX871" s="13" t="s">
        <v>77</v>
      </c>
      <c r="AY871" s="255" t="s">
        <v>281</v>
      </c>
    </row>
    <row r="872" s="13" customFormat="1">
      <c r="A872" s="13"/>
      <c r="B872" s="244"/>
      <c r="C872" s="245"/>
      <c r="D872" s="246" t="s">
        <v>288</v>
      </c>
      <c r="E872" s="247" t="s">
        <v>1</v>
      </c>
      <c r="F872" s="248" t="s">
        <v>810</v>
      </c>
      <c r="G872" s="245"/>
      <c r="H872" s="249">
        <v>6.9800000000000004</v>
      </c>
      <c r="I872" s="250"/>
      <c r="J872" s="245"/>
      <c r="K872" s="245"/>
      <c r="L872" s="251"/>
      <c r="M872" s="252"/>
      <c r="N872" s="253"/>
      <c r="O872" s="253"/>
      <c r="P872" s="253"/>
      <c r="Q872" s="253"/>
      <c r="R872" s="253"/>
      <c r="S872" s="253"/>
      <c r="T872" s="25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5" t="s">
        <v>288</v>
      </c>
      <c r="AU872" s="255" t="s">
        <v>86</v>
      </c>
      <c r="AV872" s="13" t="s">
        <v>86</v>
      </c>
      <c r="AW872" s="13" t="s">
        <v>33</v>
      </c>
      <c r="AX872" s="13" t="s">
        <v>77</v>
      </c>
      <c r="AY872" s="255" t="s">
        <v>281</v>
      </c>
    </row>
    <row r="873" s="13" customFormat="1">
      <c r="A873" s="13"/>
      <c r="B873" s="244"/>
      <c r="C873" s="245"/>
      <c r="D873" s="246" t="s">
        <v>288</v>
      </c>
      <c r="E873" s="247" t="s">
        <v>1</v>
      </c>
      <c r="F873" s="248" t="s">
        <v>811</v>
      </c>
      <c r="G873" s="245"/>
      <c r="H873" s="249">
        <v>3.6800000000000002</v>
      </c>
      <c r="I873" s="250"/>
      <c r="J873" s="245"/>
      <c r="K873" s="245"/>
      <c r="L873" s="251"/>
      <c r="M873" s="252"/>
      <c r="N873" s="253"/>
      <c r="O873" s="253"/>
      <c r="P873" s="253"/>
      <c r="Q873" s="253"/>
      <c r="R873" s="253"/>
      <c r="S873" s="253"/>
      <c r="T873" s="25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5" t="s">
        <v>288</v>
      </c>
      <c r="AU873" s="255" t="s">
        <v>86</v>
      </c>
      <c r="AV873" s="13" t="s">
        <v>86</v>
      </c>
      <c r="AW873" s="13" t="s">
        <v>33</v>
      </c>
      <c r="AX873" s="13" t="s">
        <v>77</v>
      </c>
      <c r="AY873" s="255" t="s">
        <v>281</v>
      </c>
    </row>
    <row r="874" s="13" customFormat="1">
      <c r="A874" s="13"/>
      <c r="B874" s="244"/>
      <c r="C874" s="245"/>
      <c r="D874" s="246" t="s">
        <v>288</v>
      </c>
      <c r="E874" s="247" t="s">
        <v>1</v>
      </c>
      <c r="F874" s="248" t="s">
        <v>812</v>
      </c>
      <c r="G874" s="245"/>
      <c r="H874" s="249">
        <v>3.0800000000000001</v>
      </c>
      <c r="I874" s="250"/>
      <c r="J874" s="245"/>
      <c r="K874" s="245"/>
      <c r="L874" s="251"/>
      <c r="M874" s="252"/>
      <c r="N874" s="253"/>
      <c r="O874" s="253"/>
      <c r="P874" s="253"/>
      <c r="Q874" s="253"/>
      <c r="R874" s="253"/>
      <c r="S874" s="253"/>
      <c r="T874" s="25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5" t="s">
        <v>288</v>
      </c>
      <c r="AU874" s="255" t="s">
        <v>86</v>
      </c>
      <c r="AV874" s="13" t="s">
        <v>86</v>
      </c>
      <c r="AW874" s="13" t="s">
        <v>33</v>
      </c>
      <c r="AX874" s="13" t="s">
        <v>77</v>
      </c>
      <c r="AY874" s="255" t="s">
        <v>281</v>
      </c>
    </row>
    <row r="875" s="13" customFormat="1">
      <c r="A875" s="13"/>
      <c r="B875" s="244"/>
      <c r="C875" s="245"/>
      <c r="D875" s="246" t="s">
        <v>288</v>
      </c>
      <c r="E875" s="247" t="s">
        <v>1</v>
      </c>
      <c r="F875" s="248" t="s">
        <v>813</v>
      </c>
      <c r="G875" s="245"/>
      <c r="H875" s="249">
        <v>3.0800000000000001</v>
      </c>
      <c r="I875" s="250"/>
      <c r="J875" s="245"/>
      <c r="K875" s="245"/>
      <c r="L875" s="251"/>
      <c r="M875" s="252"/>
      <c r="N875" s="253"/>
      <c r="O875" s="253"/>
      <c r="P875" s="253"/>
      <c r="Q875" s="253"/>
      <c r="R875" s="253"/>
      <c r="S875" s="253"/>
      <c r="T875" s="25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5" t="s">
        <v>288</v>
      </c>
      <c r="AU875" s="255" t="s">
        <v>86</v>
      </c>
      <c r="AV875" s="13" t="s">
        <v>86</v>
      </c>
      <c r="AW875" s="13" t="s">
        <v>33</v>
      </c>
      <c r="AX875" s="13" t="s">
        <v>77</v>
      </c>
      <c r="AY875" s="255" t="s">
        <v>281</v>
      </c>
    </row>
    <row r="876" s="13" customFormat="1">
      <c r="A876" s="13"/>
      <c r="B876" s="244"/>
      <c r="C876" s="245"/>
      <c r="D876" s="246" t="s">
        <v>288</v>
      </c>
      <c r="E876" s="247" t="s">
        <v>1</v>
      </c>
      <c r="F876" s="248" t="s">
        <v>814</v>
      </c>
      <c r="G876" s="245"/>
      <c r="H876" s="249">
        <v>7.4199999999999999</v>
      </c>
      <c r="I876" s="250"/>
      <c r="J876" s="245"/>
      <c r="K876" s="245"/>
      <c r="L876" s="251"/>
      <c r="M876" s="252"/>
      <c r="N876" s="253"/>
      <c r="O876" s="253"/>
      <c r="P876" s="253"/>
      <c r="Q876" s="253"/>
      <c r="R876" s="253"/>
      <c r="S876" s="253"/>
      <c r="T876" s="25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5" t="s">
        <v>288</v>
      </c>
      <c r="AU876" s="255" t="s">
        <v>86</v>
      </c>
      <c r="AV876" s="13" t="s">
        <v>86</v>
      </c>
      <c r="AW876" s="13" t="s">
        <v>33</v>
      </c>
      <c r="AX876" s="13" t="s">
        <v>77</v>
      </c>
      <c r="AY876" s="255" t="s">
        <v>281</v>
      </c>
    </row>
    <row r="877" s="13" customFormat="1">
      <c r="A877" s="13"/>
      <c r="B877" s="244"/>
      <c r="C877" s="245"/>
      <c r="D877" s="246" t="s">
        <v>288</v>
      </c>
      <c r="E877" s="247" t="s">
        <v>1</v>
      </c>
      <c r="F877" s="248" t="s">
        <v>815</v>
      </c>
      <c r="G877" s="245"/>
      <c r="H877" s="249">
        <v>3.7400000000000002</v>
      </c>
      <c r="I877" s="250"/>
      <c r="J877" s="245"/>
      <c r="K877" s="245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288</v>
      </c>
      <c r="AU877" s="255" t="s">
        <v>86</v>
      </c>
      <c r="AV877" s="13" t="s">
        <v>86</v>
      </c>
      <c r="AW877" s="13" t="s">
        <v>33</v>
      </c>
      <c r="AX877" s="13" t="s">
        <v>77</v>
      </c>
      <c r="AY877" s="255" t="s">
        <v>281</v>
      </c>
    </row>
    <row r="878" s="13" customFormat="1">
      <c r="A878" s="13"/>
      <c r="B878" s="244"/>
      <c r="C878" s="245"/>
      <c r="D878" s="246" t="s">
        <v>288</v>
      </c>
      <c r="E878" s="247" t="s">
        <v>1</v>
      </c>
      <c r="F878" s="248" t="s">
        <v>816</v>
      </c>
      <c r="G878" s="245"/>
      <c r="H878" s="249">
        <v>4.4299999999999997</v>
      </c>
      <c r="I878" s="250"/>
      <c r="J878" s="245"/>
      <c r="K878" s="245"/>
      <c r="L878" s="251"/>
      <c r="M878" s="252"/>
      <c r="N878" s="253"/>
      <c r="O878" s="253"/>
      <c r="P878" s="253"/>
      <c r="Q878" s="253"/>
      <c r="R878" s="253"/>
      <c r="S878" s="253"/>
      <c r="T878" s="25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5" t="s">
        <v>288</v>
      </c>
      <c r="AU878" s="255" t="s">
        <v>86</v>
      </c>
      <c r="AV878" s="13" t="s">
        <v>86</v>
      </c>
      <c r="AW878" s="13" t="s">
        <v>33</v>
      </c>
      <c r="AX878" s="13" t="s">
        <v>77</v>
      </c>
      <c r="AY878" s="255" t="s">
        <v>281</v>
      </c>
    </row>
    <row r="879" s="13" customFormat="1">
      <c r="A879" s="13"/>
      <c r="B879" s="244"/>
      <c r="C879" s="245"/>
      <c r="D879" s="246" t="s">
        <v>288</v>
      </c>
      <c r="E879" s="247" t="s">
        <v>1</v>
      </c>
      <c r="F879" s="248" t="s">
        <v>817</v>
      </c>
      <c r="G879" s="245"/>
      <c r="H879" s="249">
        <v>1.22</v>
      </c>
      <c r="I879" s="250"/>
      <c r="J879" s="245"/>
      <c r="K879" s="245"/>
      <c r="L879" s="251"/>
      <c r="M879" s="252"/>
      <c r="N879" s="253"/>
      <c r="O879" s="253"/>
      <c r="P879" s="253"/>
      <c r="Q879" s="253"/>
      <c r="R879" s="253"/>
      <c r="S879" s="253"/>
      <c r="T879" s="25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5" t="s">
        <v>288</v>
      </c>
      <c r="AU879" s="255" t="s">
        <v>86</v>
      </c>
      <c r="AV879" s="13" t="s">
        <v>86</v>
      </c>
      <c r="AW879" s="13" t="s">
        <v>33</v>
      </c>
      <c r="AX879" s="13" t="s">
        <v>77</v>
      </c>
      <c r="AY879" s="255" t="s">
        <v>281</v>
      </c>
    </row>
    <row r="880" s="13" customFormat="1">
      <c r="A880" s="13"/>
      <c r="B880" s="244"/>
      <c r="C880" s="245"/>
      <c r="D880" s="246" t="s">
        <v>288</v>
      </c>
      <c r="E880" s="247" t="s">
        <v>1</v>
      </c>
      <c r="F880" s="248" t="s">
        <v>818</v>
      </c>
      <c r="G880" s="245"/>
      <c r="H880" s="249">
        <v>4.1600000000000001</v>
      </c>
      <c r="I880" s="250"/>
      <c r="J880" s="245"/>
      <c r="K880" s="245"/>
      <c r="L880" s="251"/>
      <c r="M880" s="252"/>
      <c r="N880" s="253"/>
      <c r="O880" s="253"/>
      <c r="P880" s="253"/>
      <c r="Q880" s="253"/>
      <c r="R880" s="253"/>
      <c r="S880" s="253"/>
      <c r="T880" s="25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5" t="s">
        <v>288</v>
      </c>
      <c r="AU880" s="255" t="s">
        <v>86</v>
      </c>
      <c r="AV880" s="13" t="s">
        <v>86</v>
      </c>
      <c r="AW880" s="13" t="s">
        <v>33</v>
      </c>
      <c r="AX880" s="13" t="s">
        <v>77</v>
      </c>
      <c r="AY880" s="255" t="s">
        <v>281</v>
      </c>
    </row>
    <row r="881" s="13" customFormat="1">
      <c r="A881" s="13"/>
      <c r="B881" s="244"/>
      <c r="C881" s="245"/>
      <c r="D881" s="246" t="s">
        <v>288</v>
      </c>
      <c r="E881" s="247" t="s">
        <v>1</v>
      </c>
      <c r="F881" s="248" t="s">
        <v>819</v>
      </c>
      <c r="G881" s="245"/>
      <c r="H881" s="249">
        <v>1.3700000000000001</v>
      </c>
      <c r="I881" s="250"/>
      <c r="J881" s="245"/>
      <c r="K881" s="245"/>
      <c r="L881" s="251"/>
      <c r="M881" s="252"/>
      <c r="N881" s="253"/>
      <c r="O881" s="253"/>
      <c r="P881" s="253"/>
      <c r="Q881" s="253"/>
      <c r="R881" s="253"/>
      <c r="S881" s="253"/>
      <c r="T881" s="25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5" t="s">
        <v>288</v>
      </c>
      <c r="AU881" s="255" t="s">
        <v>86</v>
      </c>
      <c r="AV881" s="13" t="s">
        <v>86</v>
      </c>
      <c r="AW881" s="13" t="s">
        <v>33</v>
      </c>
      <c r="AX881" s="13" t="s">
        <v>77</v>
      </c>
      <c r="AY881" s="255" t="s">
        <v>281</v>
      </c>
    </row>
    <row r="882" s="13" customFormat="1">
      <c r="A882" s="13"/>
      <c r="B882" s="244"/>
      <c r="C882" s="245"/>
      <c r="D882" s="246" t="s">
        <v>288</v>
      </c>
      <c r="E882" s="247" t="s">
        <v>1</v>
      </c>
      <c r="F882" s="248" t="s">
        <v>820</v>
      </c>
      <c r="G882" s="245"/>
      <c r="H882" s="249">
        <v>4.1500000000000004</v>
      </c>
      <c r="I882" s="250"/>
      <c r="J882" s="245"/>
      <c r="K882" s="245"/>
      <c r="L882" s="251"/>
      <c r="M882" s="252"/>
      <c r="N882" s="253"/>
      <c r="O882" s="253"/>
      <c r="P882" s="253"/>
      <c r="Q882" s="253"/>
      <c r="R882" s="253"/>
      <c r="S882" s="253"/>
      <c r="T882" s="25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5" t="s">
        <v>288</v>
      </c>
      <c r="AU882" s="255" t="s">
        <v>86</v>
      </c>
      <c r="AV882" s="13" t="s">
        <v>86</v>
      </c>
      <c r="AW882" s="13" t="s">
        <v>33</v>
      </c>
      <c r="AX882" s="13" t="s">
        <v>77</v>
      </c>
      <c r="AY882" s="255" t="s">
        <v>281</v>
      </c>
    </row>
    <row r="883" s="15" customFormat="1">
      <c r="A883" s="15"/>
      <c r="B883" s="267"/>
      <c r="C883" s="268"/>
      <c r="D883" s="246" t="s">
        <v>288</v>
      </c>
      <c r="E883" s="269" t="s">
        <v>1</v>
      </c>
      <c r="F883" s="270" t="s">
        <v>527</v>
      </c>
      <c r="G883" s="268"/>
      <c r="H883" s="271">
        <v>80.900000000000006</v>
      </c>
      <c r="I883" s="272"/>
      <c r="J883" s="268"/>
      <c r="K883" s="268"/>
      <c r="L883" s="273"/>
      <c r="M883" s="274"/>
      <c r="N883" s="275"/>
      <c r="O883" s="275"/>
      <c r="P883" s="275"/>
      <c r="Q883" s="275"/>
      <c r="R883" s="275"/>
      <c r="S883" s="275"/>
      <c r="T883" s="276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7" t="s">
        <v>288</v>
      </c>
      <c r="AU883" s="277" t="s">
        <v>86</v>
      </c>
      <c r="AV883" s="15" t="s">
        <v>94</v>
      </c>
      <c r="AW883" s="15" t="s">
        <v>33</v>
      </c>
      <c r="AX883" s="15" t="s">
        <v>77</v>
      </c>
      <c r="AY883" s="277" t="s">
        <v>281</v>
      </c>
    </row>
    <row r="884" s="13" customFormat="1">
      <c r="A884" s="13"/>
      <c r="B884" s="244"/>
      <c r="C884" s="245"/>
      <c r="D884" s="246" t="s">
        <v>288</v>
      </c>
      <c r="E884" s="247" t="s">
        <v>1</v>
      </c>
      <c r="F884" s="248" t="s">
        <v>821</v>
      </c>
      <c r="G884" s="245"/>
      <c r="H884" s="249">
        <v>9.4100000000000001</v>
      </c>
      <c r="I884" s="250"/>
      <c r="J884" s="245"/>
      <c r="K884" s="245"/>
      <c r="L884" s="251"/>
      <c r="M884" s="252"/>
      <c r="N884" s="253"/>
      <c r="O884" s="253"/>
      <c r="P884" s="253"/>
      <c r="Q884" s="253"/>
      <c r="R884" s="253"/>
      <c r="S884" s="253"/>
      <c r="T884" s="25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5" t="s">
        <v>288</v>
      </c>
      <c r="AU884" s="255" t="s">
        <v>86</v>
      </c>
      <c r="AV884" s="13" t="s">
        <v>86</v>
      </c>
      <c r="AW884" s="13" t="s">
        <v>33</v>
      </c>
      <c r="AX884" s="13" t="s">
        <v>77</v>
      </c>
      <c r="AY884" s="255" t="s">
        <v>281</v>
      </c>
    </row>
    <row r="885" s="13" customFormat="1">
      <c r="A885" s="13"/>
      <c r="B885" s="244"/>
      <c r="C885" s="245"/>
      <c r="D885" s="246" t="s">
        <v>288</v>
      </c>
      <c r="E885" s="247" t="s">
        <v>1</v>
      </c>
      <c r="F885" s="248" t="s">
        <v>822</v>
      </c>
      <c r="G885" s="245"/>
      <c r="H885" s="249">
        <v>1.26</v>
      </c>
      <c r="I885" s="250"/>
      <c r="J885" s="245"/>
      <c r="K885" s="245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288</v>
      </c>
      <c r="AU885" s="255" t="s">
        <v>86</v>
      </c>
      <c r="AV885" s="13" t="s">
        <v>86</v>
      </c>
      <c r="AW885" s="13" t="s">
        <v>33</v>
      </c>
      <c r="AX885" s="13" t="s">
        <v>77</v>
      </c>
      <c r="AY885" s="255" t="s">
        <v>281</v>
      </c>
    </row>
    <row r="886" s="13" customFormat="1">
      <c r="A886" s="13"/>
      <c r="B886" s="244"/>
      <c r="C886" s="245"/>
      <c r="D886" s="246" t="s">
        <v>288</v>
      </c>
      <c r="E886" s="247" t="s">
        <v>1</v>
      </c>
      <c r="F886" s="248" t="s">
        <v>823</v>
      </c>
      <c r="G886" s="245"/>
      <c r="H886" s="249">
        <v>1.4199999999999999</v>
      </c>
      <c r="I886" s="250"/>
      <c r="J886" s="245"/>
      <c r="K886" s="245"/>
      <c r="L886" s="251"/>
      <c r="M886" s="252"/>
      <c r="N886" s="253"/>
      <c r="O886" s="253"/>
      <c r="P886" s="253"/>
      <c r="Q886" s="253"/>
      <c r="R886" s="253"/>
      <c r="S886" s="253"/>
      <c r="T886" s="25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5" t="s">
        <v>288</v>
      </c>
      <c r="AU886" s="255" t="s">
        <v>86</v>
      </c>
      <c r="AV886" s="13" t="s">
        <v>86</v>
      </c>
      <c r="AW886" s="13" t="s">
        <v>33</v>
      </c>
      <c r="AX886" s="13" t="s">
        <v>77</v>
      </c>
      <c r="AY886" s="255" t="s">
        <v>281</v>
      </c>
    </row>
    <row r="887" s="13" customFormat="1">
      <c r="A887" s="13"/>
      <c r="B887" s="244"/>
      <c r="C887" s="245"/>
      <c r="D887" s="246" t="s">
        <v>288</v>
      </c>
      <c r="E887" s="247" t="s">
        <v>1</v>
      </c>
      <c r="F887" s="248" t="s">
        <v>824</v>
      </c>
      <c r="G887" s="245"/>
      <c r="H887" s="249">
        <v>2.54</v>
      </c>
      <c r="I887" s="250"/>
      <c r="J887" s="245"/>
      <c r="K887" s="245"/>
      <c r="L887" s="251"/>
      <c r="M887" s="252"/>
      <c r="N887" s="253"/>
      <c r="O887" s="253"/>
      <c r="P887" s="253"/>
      <c r="Q887" s="253"/>
      <c r="R887" s="253"/>
      <c r="S887" s="253"/>
      <c r="T887" s="25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5" t="s">
        <v>288</v>
      </c>
      <c r="AU887" s="255" t="s">
        <v>86</v>
      </c>
      <c r="AV887" s="13" t="s">
        <v>86</v>
      </c>
      <c r="AW887" s="13" t="s">
        <v>33</v>
      </c>
      <c r="AX887" s="13" t="s">
        <v>77</v>
      </c>
      <c r="AY887" s="255" t="s">
        <v>281</v>
      </c>
    </row>
    <row r="888" s="13" customFormat="1">
      <c r="A888" s="13"/>
      <c r="B888" s="244"/>
      <c r="C888" s="245"/>
      <c r="D888" s="246" t="s">
        <v>288</v>
      </c>
      <c r="E888" s="247" t="s">
        <v>1</v>
      </c>
      <c r="F888" s="248" t="s">
        <v>825</v>
      </c>
      <c r="G888" s="245"/>
      <c r="H888" s="249">
        <v>3.5299999999999998</v>
      </c>
      <c r="I888" s="250"/>
      <c r="J888" s="245"/>
      <c r="K888" s="245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288</v>
      </c>
      <c r="AU888" s="255" t="s">
        <v>86</v>
      </c>
      <c r="AV888" s="13" t="s">
        <v>86</v>
      </c>
      <c r="AW888" s="13" t="s">
        <v>33</v>
      </c>
      <c r="AX888" s="13" t="s">
        <v>77</v>
      </c>
      <c r="AY888" s="255" t="s">
        <v>281</v>
      </c>
    </row>
    <row r="889" s="13" customFormat="1">
      <c r="A889" s="13"/>
      <c r="B889" s="244"/>
      <c r="C889" s="245"/>
      <c r="D889" s="246" t="s">
        <v>288</v>
      </c>
      <c r="E889" s="247" t="s">
        <v>1</v>
      </c>
      <c r="F889" s="248" t="s">
        <v>826</v>
      </c>
      <c r="G889" s="245"/>
      <c r="H889" s="249">
        <v>3.46</v>
      </c>
      <c r="I889" s="250"/>
      <c r="J889" s="245"/>
      <c r="K889" s="245"/>
      <c r="L889" s="251"/>
      <c r="M889" s="252"/>
      <c r="N889" s="253"/>
      <c r="O889" s="253"/>
      <c r="P889" s="253"/>
      <c r="Q889" s="253"/>
      <c r="R889" s="253"/>
      <c r="S889" s="253"/>
      <c r="T889" s="25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5" t="s">
        <v>288</v>
      </c>
      <c r="AU889" s="255" t="s">
        <v>86</v>
      </c>
      <c r="AV889" s="13" t="s">
        <v>86</v>
      </c>
      <c r="AW889" s="13" t="s">
        <v>33</v>
      </c>
      <c r="AX889" s="13" t="s">
        <v>77</v>
      </c>
      <c r="AY889" s="255" t="s">
        <v>281</v>
      </c>
    </row>
    <row r="890" s="13" customFormat="1">
      <c r="A890" s="13"/>
      <c r="B890" s="244"/>
      <c r="C890" s="245"/>
      <c r="D890" s="246" t="s">
        <v>288</v>
      </c>
      <c r="E890" s="247" t="s">
        <v>1</v>
      </c>
      <c r="F890" s="248" t="s">
        <v>827</v>
      </c>
      <c r="G890" s="245"/>
      <c r="H890" s="249">
        <v>2.5800000000000001</v>
      </c>
      <c r="I890" s="250"/>
      <c r="J890" s="245"/>
      <c r="K890" s="245"/>
      <c r="L890" s="251"/>
      <c r="M890" s="252"/>
      <c r="N890" s="253"/>
      <c r="O890" s="253"/>
      <c r="P890" s="253"/>
      <c r="Q890" s="253"/>
      <c r="R890" s="253"/>
      <c r="S890" s="253"/>
      <c r="T890" s="25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5" t="s">
        <v>288</v>
      </c>
      <c r="AU890" s="255" t="s">
        <v>86</v>
      </c>
      <c r="AV890" s="13" t="s">
        <v>86</v>
      </c>
      <c r="AW890" s="13" t="s">
        <v>33</v>
      </c>
      <c r="AX890" s="13" t="s">
        <v>77</v>
      </c>
      <c r="AY890" s="255" t="s">
        <v>281</v>
      </c>
    </row>
    <row r="891" s="15" customFormat="1">
      <c r="A891" s="15"/>
      <c r="B891" s="267"/>
      <c r="C891" s="268"/>
      <c r="D891" s="246" t="s">
        <v>288</v>
      </c>
      <c r="E891" s="269" t="s">
        <v>1</v>
      </c>
      <c r="F891" s="270" t="s">
        <v>548</v>
      </c>
      <c r="G891" s="268"/>
      <c r="H891" s="271">
        <v>24.199999999999999</v>
      </c>
      <c r="I891" s="272"/>
      <c r="J891" s="268"/>
      <c r="K891" s="268"/>
      <c r="L891" s="273"/>
      <c r="M891" s="274"/>
      <c r="N891" s="275"/>
      <c r="O891" s="275"/>
      <c r="P891" s="275"/>
      <c r="Q891" s="275"/>
      <c r="R891" s="275"/>
      <c r="S891" s="275"/>
      <c r="T891" s="276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7" t="s">
        <v>288</v>
      </c>
      <c r="AU891" s="277" t="s">
        <v>86</v>
      </c>
      <c r="AV891" s="15" t="s">
        <v>94</v>
      </c>
      <c r="AW891" s="15" t="s">
        <v>33</v>
      </c>
      <c r="AX891" s="15" t="s">
        <v>77</v>
      </c>
      <c r="AY891" s="277" t="s">
        <v>281</v>
      </c>
    </row>
    <row r="892" s="14" customFormat="1">
      <c r="A892" s="14"/>
      <c r="B892" s="256"/>
      <c r="C892" s="257"/>
      <c r="D892" s="246" t="s">
        <v>288</v>
      </c>
      <c r="E892" s="258" t="s">
        <v>1</v>
      </c>
      <c r="F892" s="259" t="s">
        <v>290</v>
      </c>
      <c r="G892" s="257"/>
      <c r="H892" s="260">
        <v>215.21000000000001</v>
      </c>
      <c r="I892" s="261"/>
      <c r="J892" s="257"/>
      <c r="K892" s="257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288</v>
      </c>
      <c r="AU892" s="266" t="s">
        <v>86</v>
      </c>
      <c r="AV892" s="14" t="s">
        <v>119</v>
      </c>
      <c r="AW892" s="14" t="s">
        <v>33</v>
      </c>
      <c r="AX892" s="14" t="s">
        <v>84</v>
      </c>
      <c r="AY892" s="266" t="s">
        <v>281</v>
      </c>
    </row>
    <row r="893" s="12" customFormat="1" ht="22.8" customHeight="1">
      <c r="A893" s="12"/>
      <c r="B893" s="214"/>
      <c r="C893" s="215"/>
      <c r="D893" s="216" t="s">
        <v>76</v>
      </c>
      <c r="E893" s="228" t="s">
        <v>828</v>
      </c>
      <c r="F893" s="228" t="s">
        <v>829</v>
      </c>
      <c r="G893" s="215"/>
      <c r="H893" s="215"/>
      <c r="I893" s="218"/>
      <c r="J893" s="229">
        <f>BK893</f>
        <v>0</v>
      </c>
      <c r="K893" s="215"/>
      <c r="L893" s="220"/>
      <c r="M893" s="221"/>
      <c r="N893" s="222"/>
      <c r="O893" s="222"/>
      <c r="P893" s="223">
        <f>SUM(P894:P1067)</f>
        <v>0</v>
      </c>
      <c r="Q893" s="222"/>
      <c r="R893" s="223">
        <f>SUM(R894:R1067)</f>
        <v>0</v>
      </c>
      <c r="S893" s="222"/>
      <c r="T893" s="224">
        <f>SUM(T894:T1067)</f>
        <v>4.0729519000000005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25" t="s">
        <v>86</v>
      </c>
      <c r="AT893" s="226" t="s">
        <v>76</v>
      </c>
      <c r="AU893" s="226" t="s">
        <v>84</v>
      </c>
      <c r="AY893" s="225" t="s">
        <v>281</v>
      </c>
      <c r="BK893" s="227">
        <f>SUM(BK894:BK1067)</f>
        <v>0</v>
      </c>
    </row>
    <row r="894" s="2" customFormat="1" ht="24.15" customHeight="1">
      <c r="A894" s="39"/>
      <c r="B894" s="40"/>
      <c r="C894" s="230" t="s">
        <v>830</v>
      </c>
      <c r="D894" s="230" t="s">
        <v>283</v>
      </c>
      <c r="E894" s="231" t="s">
        <v>831</v>
      </c>
      <c r="F894" s="232" t="s">
        <v>832</v>
      </c>
      <c r="G894" s="233" t="s">
        <v>321</v>
      </c>
      <c r="H894" s="234">
        <v>1445.8900000000001</v>
      </c>
      <c r="I894" s="235"/>
      <c r="J894" s="236">
        <f>ROUND(I894*H894,2)</f>
        <v>0</v>
      </c>
      <c r="K894" s="237"/>
      <c r="L894" s="45"/>
      <c r="M894" s="238" t="s">
        <v>1</v>
      </c>
      <c r="N894" s="239" t="s">
        <v>42</v>
      </c>
      <c r="O894" s="92"/>
      <c r="P894" s="240">
        <f>O894*H894</f>
        <v>0</v>
      </c>
      <c r="Q894" s="240">
        <v>0</v>
      </c>
      <c r="R894" s="240">
        <f>Q894*H894</f>
        <v>0</v>
      </c>
      <c r="S894" s="240">
        <v>0.0025000000000000001</v>
      </c>
      <c r="T894" s="241">
        <f>S894*H894</f>
        <v>3.6147250000000004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2" t="s">
        <v>605</v>
      </c>
      <c r="AT894" s="242" t="s">
        <v>283</v>
      </c>
      <c r="AU894" s="242" t="s">
        <v>86</v>
      </c>
      <c r="AY894" s="18" t="s">
        <v>281</v>
      </c>
      <c r="BE894" s="243">
        <f>IF(N894="základní",J894,0)</f>
        <v>0</v>
      </c>
      <c r="BF894" s="243">
        <f>IF(N894="snížená",J894,0)</f>
        <v>0</v>
      </c>
      <c r="BG894" s="243">
        <f>IF(N894="zákl. přenesená",J894,0)</f>
        <v>0</v>
      </c>
      <c r="BH894" s="243">
        <f>IF(N894="sníž. přenesená",J894,0)</f>
        <v>0</v>
      </c>
      <c r="BI894" s="243">
        <f>IF(N894="nulová",J894,0)</f>
        <v>0</v>
      </c>
      <c r="BJ894" s="18" t="s">
        <v>84</v>
      </c>
      <c r="BK894" s="243">
        <f>ROUND(I894*H894,2)</f>
        <v>0</v>
      </c>
      <c r="BL894" s="18" t="s">
        <v>605</v>
      </c>
      <c r="BM894" s="242" t="s">
        <v>833</v>
      </c>
    </row>
    <row r="895" s="13" customFormat="1">
      <c r="A895" s="13"/>
      <c r="B895" s="244"/>
      <c r="C895" s="245"/>
      <c r="D895" s="246" t="s">
        <v>288</v>
      </c>
      <c r="E895" s="247" t="s">
        <v>1</v>
      </c>
      <c r="F895" s="248" t="s">
        <v>834</v>
      </c>
      <c r="G895" s="245"/>
      <c r="H895" s="249">
        <v>11.4</v>
      </c>
      <c r="I895" s="250"/>
      <c r="J895" s="245"/>
      <c r="K895" s="245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288</v>
      </c>
      <c r="AU895" s="255" t="s">
        <v>86</v>
      </c>
      <c r="AV895" s="13" t="s">
        <v>86</v>
      </c>
      <c r="AW895" s="13" t="s">
        <v>33</v>
      </c>
      <c r="AX895" s="13" t="s">
        <v>77</v>
      </c>
      <c r="AY895" s="255" t="s">
        <v>281</v>
      </c>
    </row>
    <row r="896" s="13" customFormat="1">
      <c r="A896" s="13"/>
      <c r="B896" s="244"/>
      <c r="C896" s="245"/>
      <c r="D896" s="246" t="s">
        <v>288</v>
      </c>
      <c r="E896" s="247" t="s">
        <v>1</v>
      </c>
      <c r="F896" s="248" t="s">
        <v>835</v>
      </c>
      <c r="G896" s="245"/>
      <c r="H896" s="249">
        <v>14.970000000000001</v>
      </c>
      <c r="I896" s="250"/>
      <c r="J896" s="245"/>
      <c r="K896" s="245"/>
      <c r="L896" s="251"/>
      <c r="M896" s="252"/>
      <c r="N896" s="253"/>
      <c r="O896" s="253"/>
      <c r="P896" s="253"/>
      <c r="Q896" s="253"/>
      <c r="R896" s="253"/>
      <c r="S896" s="253"/>
      <c r="T896" s="25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5" t="s">
        <v>288</v>
      </c>
      <c r="AU896" s="255" t="s">
        <v>86</v>
      </c>
      <c r="AV896" s="13" t="s">
        <v>86</v>
      </c>
      <c r="AW896" s="13" t="s">
        <v>33</v>
      </c>
      <c r="AX896" s="13" t="s">
        <v>77</v>
      </c>
      <c r="AY896" s="255" t="s">
        <v>281</v>
      </c>
    </row>
    <row r="897" s="13" customFormat="1">
      <c r="A897" s="13"/>
      <c r="B897" s="244"/>
      <c r="C897" s="245"/>
      <c r="D897" s="246" t="s">
        <v>288</v>
      </c>
      <c r="E897" s="247" t="s">
        <v>1</v>
      </c>
      <c r="F897" s="248" t="s">
        <v>836</v>
      </c>
      <c r="G897" s="245"/>
      <c r="H897" s="249">
        <v>16.5</v>
      </c>
      <c r="I897" s="250"/>
      <c r="J897" s="245"/>
      <c r="K897" s="245"/>
      <c r="L897" s="251"/>
      <c r="M897" s="252"/>
      <c r="N897" s="253"/>
      <c r="O897" s="253"/>
      <c r="P897" s="253"/>
      <c r="Q897" s="253"/>
      <c r="R897" s="253"/>
      <c r="S897" s="253"/>
      <c r="T897" s="25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5" t="s">
        <v>288</v>
      </c>
      <c r="AU897" s="255" t="s">
        <v>86</v>
      </c>
      <c r="AV897" s="13" t="s">
        <v>86</v>
      </c>
      <c r="AW897" s="13" t="s">
        <v>33</v>
      </c>
      <c r="AX897" s="13" t="s">
        <v>77</v>
      </c>
      <c r="AY897" s="255" t="s">
        <v>281</v>
      </c>
    </row>
    <row r="898" s="13" customFormat="1">
      <c r="A898" s="13"/>
      <c r="B898" s="244"/>
      <c r="C898" s="245"/>
      <c r="D898" s="246" t="s">
        <v>288</v>
      </c>
      <c r="E898" s="247" t="s">
        <v>1</v>
      </c>
      <c r="F898" s="248" t="s">
        <v>837</v>
      </c>
      <c r="G898" s="245"/>
      <c r="H898" s="249">
        <v>9.2400000000000002</v>
      </c>
      <c r="I898" s="250"/>
      <c r="J898" s="245"/>
      <c r="K898" s="245"/>
      <c r="L898" s="251"/>
      <c r="M898" s="252"/>
      <c r="N898" s="253"/>
      <c r="O898" s="253"/>
      <c r="P898" s="253"/>
      <c r="Q898" s="253"/>
      <c r="R898" s="253"/>
      <c r="S898" s="253"/>
      <c r="T898" s="25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5" t="s">
        <v>288</v>
      </c>
      <c r="AU898" s="255" t="s">
        <v>86</v>
      </c>
      <c r="AV898" s="13" t="s">
        <v>86</v>
      </c>
      <c r="AW898" s="13" t="s">
        <v>33</v>
      </c>
      <c r="AX898" s="13" t="s">
        <v>77</v>
      </c>
      <c r="AY898" s="255" t="s">
        <v>281</v>
      </c>
    </row>
    <row r="899" s="13" customFormat="1">
      <c r="A899" s="13"/>
      <c r="B899" s="244"/>
      <c r="C899" s="245"/>
      <c r="D899" s="246" t="s">
        <v>288</v>
      </c>
      <c r="E899" s="247" t="s">
        <v>1</v>
      </c>
      <c r="F899" s="248" t="s">
        <v>838</v>
      </c>
      <c r="G899" s="245"/>
      <c r="H899" s="249">
        <v>2.6400000000000001</v>
      </c>
      <c r="I899" s="250"/>
      <c r="J899" s="245"/>
      <c r="K899" s="245"/>
      <c r="L899" s="251"/>
      <c r="M899" s="252"/>
      <c r="N899" s="253"/>
      <c r="O899" s="253"/>
      <c r="P899" s="253"/>
      <c r="Q899" s="253"/>
      <c r="R899" s="253"/>
      <c r="S899" s="253"/>
      <c r="T899" s="25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5" t="s">
        <v>288</v>
      </c>
      <c r="AU899" s="255" t="s">
        <v>86</v>
      </c>
      <c r="AV899" s="13" t="s">
        <v>86</v>
      </c>
      <c r="AW899" s="13" t="s">
        <v>33</v>
      </c>
      <c r="AX899" s="13" t="s">
        <v>77</v>
      </c>
      <c r="AY899" s="255" t="s">
        <v>281</v>
      </c>
    </row>
    <row r="900" s="13" customFormat="1">
      <c r="A900" s="13"/>
      <c r="B900" s="244"/>
      <c r="C900" s="245"/>
      <c r="D900" s="246" t="s">
        <v>288</v>
      </c>
      <c r="E900" s="247" t="s">
        <v>1</v>
      </c>
      <c r="F900" s="248" t="s">
        <v>839</v>
      </c>
      <c r="G900" s="245"/>
      <c r="H900" s="249">
        <v>15.949999999999999</v>
      </c>
      <c r="I900" s="250"/>
      <c r="J900" s="245"/>
      <c r="K900" s="245"/>
      <c r="L900" s="251"/>
      <c r="M900" s="252"/>
      <c r="N900" s="253"/>
      <c r="O900" s="253"/>
      <c r="P900" s="253"/>
      <c r="Q900" s="253"/>
      <c r="R900" s="253"/>
      <c r="S900" s="253"/>
      <c r="T900" s="25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5" t="s">
        <v>288</v>
      </c>
      <c r="AU900" s="255" t="s">
        <v>86</v>
      </c>
      <c r="AV900" s="13" t="s">
        <v>86</v>
      </c>
      <c r="AW900" s="13" t="s">
        <v>33</v>
      </c>
      <c r="AX900" s="13" t="s">
        <v>77</v>
      </c>
      <c r="AY900" s="255" t="s">
        <v>281</v>
      </c>
    </row>
    <row r="901" s="13" customFormat="1">
      <c r="A901" s="13"/>
      <c r="B901" s="244"/>
      <c r="C901" s="245"/>
      <c r="D901" s="246" t="s">
        <v>288</v>
      </c>
      <c r="E901" s="247" t="s">
        <v>1</v>
      </c>
      <c r="F901" s="248" t="s">
        <v>840</v>
      </c>
      <c r="G901" s="245"/>
      <c r="H901" s="249">
        <v>12.970000000000001</v>
      </c>
      <c r="I901" s="250"/>
      <c r="J901" s="245"/>
      <c r="K901" s="245"/>
      <c r="L901" s="251"/>
      <c r="M901" s="252"/>
      <c r="N901" s="253"/>
      <c r="O901" s="253"/>
      <c r="P901" s="253"/>
      <c r="Q901" s="253"/>
      <c r="R901" s="253"/>
      <c r="S901" s="253"/>
      <c r="T901" s="25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5" t="s">
        <v>288</v>
      </c>
      <c r="AU901" s="255" t="s">
        <v>86</v>
      </c>
      <c r="AV901" s="13" t="s">
        <v>86</v>
      </c>
      <c r="AW901" s="13" t="s">
        <v>33</v>
      </c>
      <c r="AX901" s="13" t="s">
        <v>77</v>
      </c>
      <c r="AY901" s="255" t="s">
        <v>281</v>
      </c>
    </row>
    <row r="902" s="13" customFormat="1">
      <c r="A902" s="13"/>
      <c r="B902" s="244"/>
      <c r="C902" s="245"/>
      <c r="D902" s="246" t="s">
        <v>288</v>
      </c>
      <c r="E902" s="247" t="s">
        <v>1</v>
      </c>
      <c r="F902" s="248" t="s">
        <v>841</v>
      </c>
      <c r="G902" s="245"/>
      <c r="H902" s="249">
        <v>42.640000000000001</v>
      </c>
      <c r="I902" s="250"/>
      <c r="J902" s="245"/>
      <c r="K902" s="245"/>
      <c r="L902" s="251"/>
      <c r="M902" s="252"/>
      <c r="N902" s="253"/>
      <c r="O902" s="253"/>
      <c r="P902" s="253"/>
      <c r="Q902" s="253"/>
      <c r="R902" s="253"/>
      <c r="S902" s="253"/>
      <c r="T902" s="25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5" t="s">
        <v>288</v>
      </c>
      <c r="AU902" s="255" t="s">
        <v>86</v>
      </c>
      <c r="AV902" s="13" t="s">
        <v>86</v>
      </c>
      <c r="AW902" s="13" t="s">
        <v>33</v>
      </c>
      <c r="AX902" s="13" t="s">
        <v>77</v>
      </c>
      <c r="AY902" s="255" t="s">
        <v>281</v>
      </c>
    </row>
    <row r="903" s="13" customFormat="1">
      <c r="A903" s="13"/>
      <c r="B903" s="244"/>
      <c r="C903" s="245"/>
      <c r="D903" s="246" t="s">
        <v>288</v>
      </c>
      <c r="E903" s="247" t="s">
        <v>1</v>
      </c>
      <c r="F903" s="248" t="s">
        <v>842</v>
      </c>
      <c r="G903" s="245"/>
      <c r="H903" s="249">
        <v>24.18</v>
      </c>
      <c r="I903" s="250"/>
      <c r="J903" s="245"/>
      <c r="K903" s="245"/>
      <c r="L903" s="251"/>
      <c r="M903" s="252"/>
      <c r="N903" s="253"/>
      <c r="O903" s="253"/>
      <c r="P903" s="253"/>
      <c r="Q903" s="253"/>
      <c r="R903" s="253"/>
      <c r="S903" s="253"/>
      <c r="T903" s="25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5" t="s">
        <v>288</v>
      </c>
      <c r="AU903" s="255" t="s">
        <v>86</v>
      </c>
      <c r="AV903" s="13" t="s">
        <v>86</v>
      </c>
      <c r="AW903" s="13" t="s">
        <v>33</v>
      </c>
      <c r="AX903" s="13" t="s">
        <v>77</v>
      </c>
      <c r="AY903" s="255" t="s">
        <v>281</v>
      </c>
    </row>
    <row r="904" s="13" customFormat="1">
      <c r="A904" s="13"/>
      <c r="B904" s="244"/>
      <c r="C904" s="245"/>
      <c r="D904" s="246" t="s">
        <v>288</v>
      </c>
      <c r="E904" s="247" t="s">
        <v>1</v>
      </c>
      <c r="F904" s="248" t="s">
        <v>843</v>
      </c>
      <c r="G904" s="245"/>
      <c r="H904" s="249">
        <v>91.280000000000001</v>
      </c>
      <c r="I904" s="250"/>
      <c r="J904" s="245"/>
      <c r="K904" s="245"/>
      <c r="L904" s="251"/>
      <c r="M904" s="252"/>
      <c r="N904" s="253"/>
      <c r="O904" s="253"/>
      <c r="P904" s="253"/>
      <c r="Q904" s="253"/>
      <c r="R904" s="253"/>
      <c r="S904" s="253"/>
      <c r="T904" s="25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5" t="s">
        <v>288</v>
      </c>
      <c r="AU904" s="255" t="s">
        <v>86</v>
      </c>
      <c r="AV904" s="13" t="s">
        <v>86</v>
      </c>
      <c r="AW904" s="13" t="s">
        <v>33</v>
      </c>
      <c r="AX904" s="13" t="s">
        <v>77</v>
      </c>
      <c r="AY904" s="255" t="s">
        <v>281</v>
      </c>
    </row>
    <row r="905" s="13" customFormat="1">
      <c r="A905" s="13"/>
      <c r="B905" s="244"/>
      <c r="C905" s="245"/>
      <c r="D905" s="246" t="s">
        <v>288</v>
      </c>
      <c r="E905" s="247" t="s">
        <v>1</v>
      </c>
      <c r="F905" s="248" t="s">
        <v>844</v>
      </c>
      <c r="G905" s="245"/>
      <c r="H905" s="249">
        <v>17.309999999999999</v>
      </c>
      <c r="I905" s="250"/>
      <c r="J905" s="245"/>
      <c r="K905" s="245"/>
      <c r="L905" s="251"/>
      <c r="M905" s="252"/>
      <c r="N905" s="253"/>
      <c r="O905" s="253"/>
      <c r="P905" s="253"/>
      <c r="Q905" s="253"/>
      <c r="R905" s="253"/>
      <c r="S905" s="253"/>
      <c r="T905" s="25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5" t="s">
        <v>288</v>
      </c>
      <c r="AU905" s="255" t="s">
        <v>86</v>
      </c>
      <c r="AV905" s="13" t="s">
        <v>86</v>
      </c>
      <c r="AW905" s="13" t="s">
        <v>33</v>
      </c>
      <c r="AX905" s="13" t="s">
        <v>77</v>
      </c>
      <c r="AY905" s="255" t="s">
        <v>281</v>
      </c>
    </row>
    <row r="906" s="13" customFormat="1">
      <c r="A906" s="13"/>
      <c r="B906" s="244"/>
      <c r="C906" s="245"/>
      <c r="D906" s="246" t="s">
        <v>288</v>
      </c>
      <c r="E906" s="247" t="s">
        <v>1</v>
      </c>
      <c r="F906" s="248" t="s">
        <v>845</v>
      </c>
      <c r="G906" s="245"/>
      <c r="H906" s="249">
        <v>7.1799999999999997</v>
      </c>
      <c r="I906" s="250"/>
      <c r="J906" s="245"/>
      <c r="K906" s="245"/>
      <c r="L906" s="251"/>
      <c r="M906" s="252"/>
      <c r="N906" s="253"/>
      <c r="O906" s="253"/>
      <c r="P906" s="253"/>
      <c r="Q906" s="253"/>
      <c r="R906" s="253"/>
      <c r="S906" s="253"/>
      <c r="T906" s="25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5" t="s">
        <v>288</v>
      </c>
      <c r="AU906" s="255" t="s">
        <v>86</v>
      </c>
      <c r="AV906" s="13" t="s">
        <v>86</v>
      </c>
      <c r="AW906" s="13" t="s">
        <v>33</v>
      </c>
      <c r="AX906" s="13" t="s">
        <v>77</v>
      </c>
      <c r="AY906" s="255" t="s">
        <v>281</v>
      </c>
    </row>
    <row r="907" s="13" customFormat="1">
      <c r="A907" s="13"/>
      <c r="B907" s="244"/>
      <c r="C907" s="245"/>
      <c r="D907" s="246" t="s">
        <v>288</v>
      </c>
      <c r="E907" s="247" t="s">
        <v>1</v>
      </c>
      <c r="F907" s="248" t="s">
        <v>846</v>
      </c>
      <c r="G907" s="245"/>
      <c r="H907" s="249">
        <v>4.6600000000000001</v>
      </c>
      <c r="I907" s="250"/>
      <c r="J907" s="245"/>
      <c r="K907" s="245"/>
      <c r="L907" s="251"/>
      <c r="M907" s="252"/>
      <c r="N907" s="253"/>
      <c r="O907" s="253"/>
      <c r="P907" s="253"/>
      <c r="Q907" s="253"/>
      <c r="R907" s="253"/>
      <c r="S907" s="253"/>
      <c r="T907" s="25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5" t="s">
        <v>288</v>
      </c>
      <c r="AU907" s="255" t="s">
        <v>86</v>
      </c>
      <c r="AV907" s="13" t="s">
        <v>86</v>
      </c>
      <c r="AW907" s="13" t="s">
        <v>33</v>
      </c>
      <c r="AX907" s="13" t="s">
        <v>77</v>
      </c>
      <c r="AY907" s="255" t="s">
        <v>281</v>
      </c>
    </row>
    <row r="908" s="13" customFormat="1">
      <c r="A908" s="13"/>
      <c r="B908" s="244"/>
      <c r="C908" s="245"/>
      <c r="D908" s="246" t="s">
        <v>288</v>
      </c>
      <c r="E908" s="247" t="s">
        <v>1</v>
      </c>
      <c r="F908" s="248" t="s">
        <v>847</v>
      </c>
      <c r="G908" s="245"/>
      <c r="H908" s="249">
        <v>23.420000000000002</v>
      </c>
      <c r="I908" s="250"/>
      <c r="J908" s="245"/>
      <c r="K908" s="245"/>
      <c r="L908" s="251"/>
      <c r="M908" s="252"/>
      <c r="N908" s="253"/>
      <c r="O908" s="253"/>
      <c r="P908" s="253"/>
      <c r="Q908" s="253"/>
      <c r="R908" s="253"/>
      <c r="S908" s="253"/>
      <c r="T908" s="25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5" t="s">
        <v>288</v>
      </c>
      <c r="AU908" s="255" t="s">
        <v>86</v>
      </c>
      <c r="AV908" s="13" t="s">
        <v>86</v>
      </c>
      <c r="AW908" s="13" t="s">
        <v>33</v>
      </c>
      <c r="AX908" s="13" t="s">
        <v>77</v>
      </c>
      <c r="AY908" s="255" t="s">
        <v>281</v>
      </c>
    </row>
    <row r="909" s="13" customFormat="1">
      <c r="A909" s="13"/>
      <c r="B909" s="244"/>
      <c r="C909" s="245"/>
      <c r="D909" s="246" t="s">
        <v>288</v>
      </c>
      <c r="E909" s="247" t="s">
        <v>1</v>
      </c>
      <c r="F909" s="248" t="s">
        <v>848</v>
      </c>
      <c r="G909" s="245"/>
      <c r="H909" s="249">
        <v>3.77</v>
      </c>
      <c r="I909" s="250"/>
      <c r="J909" s="245"/>
      <c r="K909" s="245"/>
      <c r="L909" s="251"/>
      <c r="M909" s="252"/>
      <c r="N909" s="253"/>
      <c r="O909" s="253"/>
      <c r="P909" s="253"/>
      <c r="Q909" s="253"/>
      <c r="R909" s="253"/>
      <c r="S909" s="253"/>
      <c r="T909" s="25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5" t="s">
        <v>288</v>
      </c>
      <c r="AU909" s="255" t="s">
        <v>86</v>
      </c>
      <c r="AV909" s="13" t="s">
        <v>86</v>
      </c>
      <c r="AW909" s="13" t="s">
        <v>33</v>
      </c>
      <c r="AX909" s="13" t="s">
        <v>77</v>
      </c>
      <c r="AY909" s="255" t="s">
        <v>281</v>
      </c>
    </row>
    <row r="910" s="13" customFormat="1">
      <c r="A910" s="13"/>
      <c r="B910" s="244"/>
      <c r="C910" s="245"/>
      <c r="D910" s="246" t="s">
        <v>288</v>
      </c>
      <c r="E910" s="247" t="s">
        <v>1</v>
      </c>
      <c r="F910" s="248" t="s">
        <v>849</v>
      </c>
      <c r="G910" s="245"/>
      <c r="H910" s="249">
        <v>1.46</v>
      </c>
      <c r="I910" s="250"/>
      <c r="J910" s="245"/>
      <c r="K910" s="245"/>
      <c r="L910" s="251"/>
      <c r="M910" s="252"/>
      <c r="N910" s="253"/>
      <c r="O910" s="253"/>
      <c r="P910" s="253"/>
      <c r="Q910" s="253"/>
      <c r="R910" s="253"/>
      <c r="S910" s="253"/>
      <c r="T910" s="25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5" t="s">
        <v>288</v>
      </c>
      <c r="AU910" s="255" t="s">
        <v>86</v>
      </c>
      <c r="AV910" s="13" t="s">
        <v>86</v>
      </c>
      <c r="AW910" s="13" t="s">
        <v>33</v>
      </c>
      <c r="AX910" s="13" t="s">
        <v>77</v>
      </c>
      <c r="AY910" s="255" t="s">
        <v>281</v>
      </c>
    </row>
    <row r="911" s="13" customFormat="1">
      <c r="A911" s="13"/>
      <c r="B911" s="244"/>
      <c r="C911" s="245"/>
      <c r="D911" s="246" t="s">
        <v>288</v>
      </c>
      <c r="E911" s="247" t="s">
        <v>1</v>
      </c>
      <c r="F911" s="248" t="s">
        <v>850</v>
      </c>
      <c r="G911" s="245"/>
      <c r="H911" s="249">
        <v>2.3199999999999998</v>
      </c>
      <c r="I911" s="250"/>
      <c r="J911" s="245"/>
      <c r="K911" s="245"/>
      <c r="L911" s="251"/>
      <c r="M911" s="252"/>
      <c r="N911" s="253"/>
      <c r="O911" s="253"/>
      <c r="P911" s="253"/>
      <c r="Q911" s="253"/>
      <c r="R911" s="253"/>
      <c r="S911" s="253"/>
      <c r="T911" s="25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5" t="s">
        <v>288</v>
      </c>
      <c r="AU911" s="255" t="s">
        <v>86</v>
      </c>
      <c r="AV911" s="13" t="s">
        <v>86</v>
      </c>
      <c r="AW911" s="13" t="s">
        <v>33</v>
      </c>
      <c r="AX911" s="13" t="s">
        <v>77</v>
      </c>
      <c r="AY911" s="255" t="s">
        <v>281</v>
      </c>
    </row>
    <row r="912" s="13" customFormat="1">
      <c r="A912" s="13"/>
      <c r="B912" s="244"/>
      <c r="C912" s="245"/>
      <c r="D912" s="246" t="s">
        <v>288</v>
      </c>
      <c r="E912" s="247" t="s">
        <v>1</v>
      </c>
      <c r="F912" s="248" t="s">
        <v>851</v>
      </c>
      <c r="G912" s="245"/>
      <c r="H912" s="249">
        <v>4.1799999999999997</v>
      </c>
      <c r="I912" s="250"/>
      <c r="J912" s="245"/>
      <c r="K912" s="245"/>
      <c r="L912" s="251"/>
      <c r="M912" s="252"/>
      <c r="N912" s="253"/>
      <c r="O912" s="253"/>
      <c r="P912" s="253"/>
      <c r="Q912" s="253"/>
      <c r="R912" s="253"/>
      <c r="S912" s="253"/>
      <c r="T912" s="25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5" t="s">
        <v>288</v>
      </c>
      <c r="AU912" s="255" t="s">
        <v>86</v>
      </c>
      <c r="AV912" s="13" t="s">
        <v>86</v>
      </c>
      <c r="AW912" s="13" t="s">
        <v>33</v>
      </c>
      <c r="AX912" s="13" t="s">
        <v>77</v>
      </c>
      <c r="AY912" s="255" t="s">
        <v>281</v>
      </c>
    </row>
    <row r="913" s="13" customFormat="1">
      <c r="A913" s="13"/>
      <c r="B913" s="244"/>
      <c r="C913" s="245"/>
      <c r="D913" s="246" t="s">
        <v>288</v>
      </c>
      <c r="E913" s="247" t="s">
        <v>1</v>
      </c>
      <c r="F913" s="248" t="s">
        <v>852</v>
      </c>
      <c r="G913" s="245"/>
      <c r="H913" s="249">
        <v>8.3599999999999994</v>
      </c>
      <c r="I913" s="250"/>
      <c r="J913" s="245"/>
      <c r="K913" s="245"/>
      <c r="L913" s="251"/>
      <c r="M913" s="252"/>
      <c r="N913" s="253"/>
      <c r="O913" s="253"/>
      <c r="P913" s="253"/>
      <c r="Q913" s="253"/>
      <c r="R913" s="253"/>
      <c r="S913" s="253"/>
      <c r="T913" s="25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5" t="s">
        <v>288</v>
      </c>
      <c r="AU913" s="255" t="s">
        <v>86</v>
      </c>
      <c r="AV913" s="13" t="s">
        <v>86</v>
      </c>
      <c r="AW913" s="13" t="s">
        <v>33</v>
      </c>
      <c r="AX913" s="13" t="s">
        <v>77</v>
      </c>
      <c r="AY913" s="255" t="s">
        <v>281</v>
      </c>
    </row>
    <row r="914" s="13" customFormat="1">
      <c r="A914" s="13"/>
      <c r="B914" s="244"/>
      <c r="C914" s="245"/>
      <c r="D914" s="246" t="s">
        <v>288</v>
      </c>
      <c r="E914" s="247" t="s">
        <v>1</v>
      </c>
      <c r="F914" s="248" t="s">
        <v>853</v>
      </c>
      <c r="G914" s="245"/>
      <c r="H914" s="249">
        <v>12.18</v>
      </c>
      <c r="I914" s="250"/>
      <c r="J914" s="245"/>
      <c r="K914" s="245"/>
      <c r="L914" s="251"/>
      <c r="M914" s="252"/>
      <c r="N914" s="253"/>
      <c r="O914" s="253"/>
      <c r="P914" s="253"/>
      <c r="Q914" s="253"/>
      <c r="R914" s="253"/>
      <c r="S914" s="253"/>
      <c r="T914" s="25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5" t="s">
        <v>288</v>
      </c>
      <c r="AU914" s="255" t="s">
        <v>86</v>
      </c>
      <c r="AV914" s="13" t="s">
        <v>86</v>
      </c>
      <c r="AW914" s="13" t="s">
        <v>33</v>
      </c>
      <c r="AX914" s="13" t="s">
        <v>77</v>
      </c>
      <c r="AY914" s="255" t="s">
        <v>281</v>
      </c>
    </row>
    <row r="915" s="13" customFormat="1">
      <c r="A915" s="13"/>
      <c r="B915" s="244"/>
      <c r="C915" s="245"/>
      <c r="D915" s="246" t="s">
        <v>288</v>
      </c>
      <c r="E915" s="247" t="s">
        <v>1</v>
      </c>
      <c r="F915" s="248" t="s">
        <v>854</v>
      </c>
      <c r="G915" s="245"/>
      <c r="H915" s="249">
        <v>25.440000000000001</v>
      </c>
      <c r="I915" s="250"/>
      <c r="J915" s="245"/>
      <c r="K915" s="245"/>
      <c r="L915" s="251"/>
      <c r="M915" s="252"/>
      <c r="N915" s="253"/>
      <c r="O915" s="253"/>
      <c r="P915" s="253"/>
      <c r="Q915" s="253"/>
      <c r="R915" s="253"/>
      <c r="S915" s="253"/>
      <c r="T915" s="25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5" t="s">
        <v>288</v>
      </c>
      <c r="AU915" s="255" t="s">
        <v>86</v>
      </c>
      <c r="AV915" s="13" t="s">
        <v>86</v>
      </c>
      <c r="AW915" s="13" t="s">
        <v>33</v>
      </c>
      <c r="AX915" s="13" t="s">
        <v>77</v>
      </c>
      <c r="AY915" s="255" t="s">
        <v>281</v>
      </c>
    </row>
    <row r="916" s="13" customFormat="1">
      <c r="A916" s="13"/>
      <c r="B916" s="244"/>
      <c r="C916" s="245"/>
      <c r="D916" s="246" t="s">
        <v>288</v>
      </c>
      <c r="E916" s="247" t="s">
        <v>1</v>
      </c>
      <c r="F916" s="248" t="s">
        <v>855</v>
      </c>
      <c r="G916" s="245"/>
      <c r="H916" s="249">
        <v>27.600000000000001</v>
      </c>
      <c r="I916" s="250"/>
      <c r="J916" s="245"/>
      <c r="K916" s="245"/>
      <c r="L916" s="251"/>
      <c r="M916" s="252"/>
      <c r="N916" s="253"/>
      <c r="O916" s="253"/>
      <c r="P916" s="253"/>
      <c r="Q916" s="253"/>
      <c r="R916" s="253"/>
      <c r="S916" s="253"/>
      <c r="T916" s="25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5" t="s">
        <v>288</v>
      </c>
      <c r="AU916" s="255" t="s">
        <v>86</v>
      </c>
      <c r="AV916" s="13" t="s">
        <v>86</v>
      </c>
      <c r="AW916" s="13" t="s">
        <v>33</v>
      </c>
      <c r="AX916" s="13" t="s">
        <v>77</v>
      </c>
      <c r="AY916" s="255" t="s">
        <v>281</v>
      </c>
    </row>
    <row r="917" s="13" customFormat="1">
      <c r="A917" s="13"/>
      <c r="B917" s="244"/>
      <c r="C917" s="245"/>
      <c r="D917" s="246" t="s">
        <v>288</v>
      </c>
      <c r="E917" s="247" t="s">
        <v>1</v>
      </c>
      <c r="F917" s="248" t="s">
        <v>856</v>
      </c>
      <c r="G917" s="245"/>
      <c r="H917" s="249">
        <v>26.629999999999999</v>
      </c>
      <c r="I917" s="250"/>
      <c r="J917" s="245"/>
      <c r="K917" s="245"/>
      <c r="L917" s="251"/>
      <c r="M917" s="252"/>
      <c r="N917" s="253"/>
      <c r="O917" s="253"/>
      <c r="P917" s="253"/>
      <c r="Q917" s="253"/>
      <c r="R917" s="253"/>
      <c r="S917" s="253"/>
      <c r="T917" s="25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5" t="s">
        <v>288</v>
      </c>
      <c r="AU917" s="255" t="s">
        <v>86</v>
      </c>
      <c r="AV917" s="13" t="s">
        <v>86</v>
      </c>
      <c r="AW917" s="13" t="s">
        <v>33</v>
      </c>
      <c r="AX917" s="13" t="s">
        <v>77</v>
      </c>
      <c r="AY917" s="255" t="s">
        <v>281</v>
      </c>
    </row>
    <row r="918" s="13" customFormat="1">
      <c r="A918" s="13"/>
      <c r="B918" s="244"/>
      <c r="C918" s="245"/>
      <c r="D918" s="246" t="s">
        <v>288</v>
      </c>
      <c r="E918" s="247" t="s">
        <v>1</v>
      </c>
      <c r="F918" s="248" t="s">
        <v>857</v>
      </c>
      <c r="G918" s="245"/>
      <c r="H918" s="249">
        <v>16.059999999999999</v>
      </c>
      <c r="I918" s="250"/>
      <c r="J918" s="245"/>
      <c r="K918" s="245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288</v>
      </c>
      <c r="AU918" s="255" t="s">
        <v>86</v>
      </c>
      <c r="AV918" s="13" t="s">
        <v>86</v>
      </c>
      <c r="AW918" s="13" t="s">
        <v>33</v>
      </c>
      <c r="AX918" s="13" t="s">
        <v>77</v>
      </c>
      <c r="AY918" s="255" t="s">
        <v>281</v>
      </c>
    </row>
    <row r="919" s="13" customFormat="1">
      <c r="A919" s="13"/>
      <c r="B919" s="244"/>
      <c r="C919" s="245"/>
      <c r="D919" s="246" t="s">
        <v>288</v>
      </c>
      <c r="E919" s="247" t="s">
        <v>1</v>
      </c>
      <c r="F919" s="248" t="s">
        <v>858</v>
      </c>
      <c r="G919" s="245"/>
      <c r="H919" s="249">
        <v>7.96</v>
      </c>
      <c r="I919" s="250"/>
      <c r="J919" s="245"/>
      <c r="K919" s="245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288</v>
      </c>
      <c r="AU919" s="255" t="s">
        <v>86</v>
      </c>
      <c r="AV919" s="13" t="s">
        <v>86</v>
      </c>
      <c r="AW919" s="13" t="s">
        <v>33</v>
      </c>
      <c r="AX919" s="13" t="s">
        <v>77</v>
      </c>
      <c r="AY919" s="255" t="s">
        <v>281</v>
      </c>
    </row>
    <row r="920" s="13" customFormat="1">
      <c r="A920" s="13"/>
      <c r="B920" s="244"/>
      <c r="C920" s="245"/>
      <c r="D920" s="246" t="s">
        <v>288</v>
      </c>
      <c r="E920" s="247" t="s">
        <v>1</v>
      </c>
      <c r="F920" s="248" t="s">
        <v>859</v>
      </c>
      <c r="G920" s="245"/>
      <c r="H920" s="249">
        <v>46.149999999999999</v>
      </c>
      <c r="I920" s="250"/>
      <c r="J920" s="245"/>
      <c r="K920" s="245"/>
      <c r="L920" s="251"/>
      <c r="M920" s="252"/>
      <c r="N920" s="253"/>
      <c r="O920" s="253"/>
      <c r="P920" s="253"/>
      <c r="Q920" s="253"/>
      <c r="R920" s="253"/>
      <c r="S920" s="253"/>
      <c r="T920" s="25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5" t="s">
        <v>288</v>
      </c>
      <c r="AU920" s="255" t="s">
        <v>86</v>
      </c>
      <c r="AV920" s="13" t="s">
        <v>86</v>
      </c>
      <c r="AW920" s="13" t="s">
        <v>33</v>
      </c>
      <c r="AX920" s="13" t="s">
        <v>77</v>
      </c>
      <c r="AY920" s="255" t="s">
        <v>281</v>
      </c>
    </row>
    <row r="921" s="13" customFormat="1">
      <c r="A921" s="13"/>
      <c r="B921" s="244"/>
      <c r="C921" s="245"/>
      <c r="D921" s="246" t="s">
        <v>288</v>
      </c>
      <c r="E921" s="247" t="s">
        <v>1</v>
      </c>
      <c r="F921" s="248" t="s">
        <v>860</v>
      </c>
      <c r="G921" s="245"/>
      <c r="H921" s="249">
        <v>30.140000000000001</v>
      </c>
      <c r="I921" s="250"/>
      <c r="J921" s="245"/>
      <c r="K921" s="245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288</v>
      </c>
      <c r="AU921" s="255" t="s">
        <v>86</v>
      </c>
      <c r="AV921" s="13" t="s">
        <v>86</v>
      </c>
      <c r="AW921" s="13" t="s">
        <v>33</v>
      </c>
      <c r="AX921" s="13" t="s">
        <v>77</v>
      </c>
      <c r="AY921" s="255" t="s">
        <v>281</v>
      </c>
    </row>
    <row r="922" s="13" customFormat="1">
      <c r="A922" s="13"/>
      <c r="B922" s="244"/>
      <c r="C922" s="245"/>
      <c r="D922" s="246" t="s">
        <v>288</v>
      </c>
      <c r="E922" s="247" t="s">
        <v>1</v>
      </c>
      <c r="F922" s="248" t="s">
        <v>861</v>
      </c>
      <c r="G922" s="245"/>
      <c r="H922" s="249">
        <v>13.039999999999999</v>
      </c>
      <c r="I922" s="250"/>
      <c r="J922" s="245"/>
      <c r="K922" s="245"/>
      <c r="L922" s="251"/>
      <c r="M922" s="252"/>
      <c r="N922" s="253"/>
      <c r="O922" s="253"/>
      <c r="P922" s="253"/>
      <c r="Q922" s="253"/>
      <c r="R922" s="253"/>
      <c r="S922" s="253"/>
      <c r="T922" s="25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5" t="s">
        <v>288</v>
      </c>
      <c r="AU922" s="255" t="s">
        <v>86</v>
      </c>
      <c r="AV922" s="13" t="s">
        <v>86</v>
      </c>
      <c r="AW922" s="13" t="s">
        <v>33</v>
      </c>
      <c r="AX922" s="13" t="s">
        <v>77</v>
      </c>
      <c r="AY922" s="255" t="s">
        <v>281</v>
      </c>
    </row>
    <row r="923" s="13" customFormat="1">
      <c r="A923" s="13"/>
      <c r="B923" s="244"/>
      <c r="C923" s="245"/>
      <c r="D923" s="246" t="s">
        <v>288</v>
      </c>
      <c r="E923" s="247" t="s">
        <v>1</v>
      </c>
      <c r="F923" s="248" t="s">
        <v>862</v>
      </c>
      <c r="G923" s="245"/>
      <c r="H923" s="249">
        <v>9.2400000000000002</v>
      </c>
      <c r="I923" s="250"/>
      <c r="J923" s="245"/>
      <c r="K923" s="245"/>
      <c r="L923" s="251"/>
      <c r="M923" s="252"/>
      <c r="N923" s="253"/>
      <c r="O923" s="253"/>
      <c r="P923" s="253"/>
      <c r="Q923" s="253"/>
      <c r="R923" s="253"/>
      <c r="S923" s="253"/>
      <c r="T923" s="25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5" t="s">
        <v>288</v>
      </c>
      <c r="AU923" s="255" t="s">
        <v>86</v>
      </c>
      <c r="AV923" s="13" t="s">
        <v>86</v>
      </c>
      <c r="AW923" s="13" t="s">
        <v>33</v>
      </c>
      <c r="AX923" s="13" t="s">
        <v>77</v>
      </c>
      <c r="AY923" s="255" t="s">
        <v>281</v>
      </c>
    </row>
    <row r="924" s="13" customFormat="1">
      <c r="A924" s="13"/>
      <c r="B924" s="244"/>
      <c r="C924" s="245"/>
      <c r="D924" s="246" t="s">
        <v>288</v>
      </c>
      <c r="E924" s="247" t="s">
        <v>1</v>
      </c>
      <c r="F924" s="248" t="s">
        <v>863</v>
      </c>
      <c r="G924" s="245"/>
      <c r="H924" s="249">
        <v>5.8799999999999999</v>
      </c>
      <c r="I924" s="250"/>
      <c r="J924" s="245"/>
      <c r="K924" s="245"/>
      <c r="L924" s="251"/>
      <c r="M924" s="252"/>
      <c r="N924" s="253"/>
      <c r="O924" s="253"/>
      <c r="P924" s="253"/>
      <c r="Q924" s="253"/>
      <c r="R924" s="253"/>
      <c r="S924" s="253"/>
      <c r="T924" s="25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5" t="s">
        <v>288</v>
      </c>
      <c r="AU924" s="255" t="s">
        <v>86</v>
      </c>
      <c r="AV924" s="13" t="s">
        <v>86</v>
      </c>
      <c r="AW924" s="13" t="s">
        <v>33</v>
      </c>
      <c r="AX924" s="13" t="s">
        <v>77</v>
      </c>
      <c r="AY924" s="255" t="s">
        <v>281</v>
      </c>
    </row>
    <row r="925" s="13" customFormat="1">
      <c r="A925" s="13"/>
      <c r="B925" s="244"/>
      <c r="C925" s="245"/>
      <c r="D925" s="246" t="s">
        <v>288</v>
      </c>
      <c r="E925" s="247" t="s">
        <v>1</v>
      </c>
      <c r="F925" s="248" t="s">
        <v>864</v>
      </c>
      <c r="G925" s="245"/>
      <c r="H925" s="249">
        <v>14.65</v>
      </c>
      <c r="I925" s="250"/>
      <c r="J925" s="245"/>
      <c r="K925" s="245"/>
      <c r="L925" s="251"/>
      <c r="M925" s="252"/>
      <c r="N925" s="253"/>
      <c r="O925" s="253"/>
      <c r="P925" s="253"/>
      <c r="Q925" s="253"/>
      <c r="R925" s="253"/>
      <c r="S925" s="253"/>
      <c r="T925" s="25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5" t="s">
        <v>288</v>
      </c>
      <c r="AU925" s="255" t="s">
        <v>86</v>
      </c>
      <c r="AV925" s="13" t="s">
        <v>86</v>
      </c>
      <c r="AW925" s="13" t="s">
        <v>33</v>
      </c>
      <c r="AX925" s="13" t="s">
        <v>77</v>
      </c>
      <c r="AY925" s="255" t="s">
        <v>281</v>
      </c>
    </row>
    <row r="926" s="15" customFormat="1">
      <c r="A926" s="15"/>
      <c r="B926" s="267"/>
      <c r="C926" s="268"/>
      <c r="D926" s="246" t="s">
        <v>288</v>
      </c>
      <c r="E926" s="269" t="s">
        <v>1</v>
      </c>
      <c r="F926" s="270" t="s">
        <v>465</v>
      </c>
      <c r="G926" s="268"/>
      <c r="H926" s="271">
        <v>549.39999999999998</v>
      </c>
      <c r="I926" s="272"/>
      <c r="J926" s="268"/>
      <c r="K926" s="268"/>
      <c r="L926" s="273"/>
      <c r="M926" s="274"/>
      <c r="N926" s="275"/>
      <c r="O926" s="275"/>
      <c r="P926" s="275"/>
      <c r="Q926" s="275"/>
      <c r="R926" s="275"/>
      <c r="S926" s="275"/>
      <c r="T926" s="276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7" t="s">
        <v>288</v>
      </c>
      <c r="AU926" s="277" t="s">
        <v>86</v>
      </c>
      <c r="AV926" s="15" t="s">
        <v>94</v>
      </c>
      <c r="AW926" s="15" t="s">
        <v>33</v>
      </c>
      <c r="AX926" s="15" t="s">
        <v>77</v>
      </c>
      <c r="AY926" s="277" t="s">
        <v>281</v>
      </c>
    </row>
    <row r="927" s="13" customFormat="1">
      <c r="A927" s="13"/>
      <c r="B927" s="244"/>
      <c r="C927" s="245"/>
      <c r="D927" s="246" t="s">
        <v>288</v>
      </c>
      <c r="E927" s="247" t="s">
        <v>1</v>
      </c>
      <c r="F927" s="248" t="s">
        <v>865</v>
      </c>
      <c r="G927" s="245"/>
      <c r="H927" s="249">
        <v>19.800000000000001</v>
      </c>
      <c r="I927" s="250"/>
      <c r="J927" s="245"/>
      <c r="K927" s="245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288</v>
      </c>
      <c r="AU927" s="255" t="s">
        <v>86</v>
      </c>
      <c r="AV927" s="13" t="s">
        <v>86</v>
      </c>
      <c r="AW927" s="13" t="s">
        <v>33</v>
      </c>
      <c r="AX927" s="13" t="s">
        <v>77</v>
      </c>
      <c r="AY927" s="255" t="s">
        <v>281</v>
      </c>
    </row>
    <row r="928" s="13" customFormat="1">
      <c r="A928" s="13"/>
      <c r="B928" s="244"/>
      <c r="C928" s="245"/>
      <c r="D928" s="246" t="s">
        <v>288</v>
      </c>
      <c r="E928" s="247" t="s">
        <v>1</v>
      </c>
      <c r="F928" s="248" t="s">
        <v>866</v>
      </c>
      <c r="G928" s="245"/>
      <c r="H928" s="249">
        <v>8.3300000000000001</v>
      </c>
      <c r="I928" s="250"/>
      <c r="J928" s="245"/>
      <c r="K928" s="245"/>
      <c r="L928" s="251"/>
      <c r="M928" s="252"/>
      <c r="N928" s="253"/>
      <c r="O928" s="253"/>
      <c r="P928" s="253"/>
      <c r="Q928" s="253"/>
      <c r="R928" s="253"/>
      <c r="S928" s="253"/>
      <c r="T928" s="25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5" t="s">
        <v>288</v>
      </c>
      <c r="AU928" s="255" t="s">
        <v>86</v>
      </c>
      <c r="AV928" s="13" t="s">
        <v>86</v>
      </c>
      <c r="AW928" s="13" t="s">
        <v>33</v>
      </c>
      <c r="AX928" s="13" t="s">
        <v>77</v>
      </c>
      <c r="AY928" s="255" t="s">
        <v>281</v>
      </c>
    </row>
    <row r="929" s="13" customFormat="1">
      <c r="A929" s="13"/>
      <c r="B929" s="244"/>
      <c r="C929" s="245"/>
      <c r="D929" s="246" t="s">
        <v>288</v>
      </c>
      <c r="E929" s="247" t="s">
        <v>1</v>
      </c>
      <c r="F929" s="248" t="s">
        <v>867</v>
      </c>
      <c r="G929" s="245"/>
      <c r="H929" s="249">
        <v>17.68</v>
      </c>
      <c r="I929" s="250"/>
      <c r="J929" s="245"/>
      <c r="K929" s="245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288</v>
      </c>
      <c r="AU929" s="255" t="s">
        <v>86</v>
      </c>
      <c r="AV929" s="13" t="s">
        <v>86</v>
      </c>
      <c r="AW929" s="13" t="s">
        <v>33</v>
      </c>
      <c r="AX929" s="13" t="s">
        <v>77</v>
      </c>
      <c r="AY929" s="255" t="s">
        <v>281</v>
      </c>
    </row>
    <row r="930" s="13" customFormat="1">
      <c r="A930" s="13"/>
      <c r="B930" s="244"/>
      <c r="C930" s="245"/>
      <c r="D930" s="246" t="s">
        <v>288</v>
      </c>
      <c r="E930" s="247" t="s">
        <v>1</v>
      </c>
      <c r="F930" s="248" t="s">
        <v>868</v>
      </c>
      <c r="G930" s="245"/>
      <c r="H930" s="249">
        <v>24.890000000000001</v>
      </c>
      <c r="I930" s="250"/>
      <c r="J930" s="245"/>
      <c r="K930" s="245"/>
      <c r="L930" s="251"/>
      <c r="M930" s="252"/>
      <c r="N930" s="253"/>
      <c r="O930" s="253"/>
      <c r="P930" s="253"/>
      <c r="Q930" s="253"/>
      <c r="R930" s="253"/>
      <c r="S930" s="253"/>
      <c r="T930" s="25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5" t="s">
        <v>288</v>
      </c>
      <c r="AU930" s="255" t="s">
        <v>86</v>
      </c>
      <c r="AV930" s="13" t="s">
        <v>86</v>
      </c>
      <c r="AW930" s="13" t="s">
        <v>33</v>
      </c>
      <c r="AX930" s="13" t="s">
        <v>77</v>
      </c>
      <c r="AY930" s="255" t="s">
        <v>281</v>
      </c>
    </row>
    <row r="931" s="13" customFormat="1">
      <c r="A931" s="13"/>
      <c r="B931" s="244"/>
      <c r="C931" s="245"/>
      <c r="D931" s="246" t="s">
        <v>288</v>
      </c>
      <c r="E931" s="247" t="s">
        <v>1</v>
      </c>
      <c r="F931" s="248" t="s">
        <v>869</v>
      </c>
      <c r="G931" s="245"/>
      <c r="H931" s="249">
        <v>25.27</v>
      </c>
      <c r="I931" s="250"/>
      <c r="J931" s="245"/>
      <c r="K931" s="245"/>
      <c r="L931" s="251"/>
      <c r="M931" s="252"/>
      <c r="N931" s="253"/>
      <c r="O931" s="253"/>
      <c r="P931" s="253"/>
      <c r="Q931" s="253"/>
      <c r="R931" s="253"/>
      <c r="S931" s="253"/>
      <c r="T931" s="25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5" t="s">
        <v>288</v>
      </c>
      <c r="AU931" s="255" t="s">
        <v>86</v>
      </c>
      <c r="AV931" s="13" t="s">
        <v>86</v>
      </c>
      <c r="AW931" s="13" t="s">
        <v>33</v>
      </c>
      <c r="AX931" s="13" t="s">
        <v>77</v>
      </c>
      <c r="AY931" s="255" t="s">
        <v>281</v>
      </c>
    </row>
    <row r="932" s="13" customFormat="1">
      <c r="A932" s="13"/>
      <c r="B932" s="244"/>
      <c r="C932" s="245"/>
      <c r="D932" s="246" t="s">
        <v>288</v>
      </c>
      <c r="E932" s="247" t="s">
        <v>1</v>
      </c>
      <c r="F932" s="248" t="s">
        <v>870</v>
      </c>
      <c r="G932" s="245"/>
      <c r="H932" s="249">
        <v>4.2999999999999998</v>
      </c>
      <c r="I932" s="250"/>
      <c r="J932" s="245"/>
      <c r="K932" s="245"/>
      <c r="L932" s="251"/>
      <c r="M932" s="252"/>
      <c r="N932" s="253"/>
      <c r="O932" s="253"/>
      <c r="P932" s="253"/>
      <c r="Q932" s="253"/>
      <c r="R932" s="253"/>
      <c r="S932" s="253"/>
      <c r="T932" s="25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5" t="s">
        <v>288</v>
      </c>
      <c r="AU932" s="255" t="s">
        <v>86</v>
      </c>
      <c r="AV932" s="13" t="s">
        <v>86</v>
      </c>
      <c r="AW932" s="13" t="s">
        <v>33</v>
      </c>
      <c r="AX932" s="13" t="s">
        <v>77</v>
      </c>
      <c r="AY932" s="255" t="s">
        <v>281</v>
      </c>
    </row>
    <row r="933" s="13" customFormat="1">
      <c r="A933" s="13"/>
      <c r="B933" s="244"/>
      <c r="C933" s="245"/>
      <c r="D933" s="246" t="s">
        <v>288</v>
      </c>
      <c r="E933" s="247" t="s">
        <v>1</v>
      </c>
      <c r="F933" s="248" t="s">
        <v>871</v>
      </c>
      <c r="G933" s="245"/>
      <c r="H933" s="249">
        <v>3.7000000000000002</v>
      </c>
      <c r="I933" s="250"/>
      <c r="J933" s="245"/>
      <c r="K933" s="245"/>
      <c r="L933" s="251"/>
      <c r="M933" s="252"/>
      <c r="N933" s="253"/>
      <c r="O933" s="253"/>
      <c r="P933" s="253"/>
      <c r="Q933" s="253"/>
      <c r="R933" s="253"/>
      <c r="S933" s="253"/>
      <c r="T933" s="25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5" t="s">
        <v>288</v>
      </c>
      <c r="AU933" s="255" t="s">
        <v>86</v>
      </c>
      <c r="AV933" s="13" t="s">
        <v>86</v>
      </c>
      <c r="AW933" s="13" t="s">
        <v>33</v>
      </c>
      <c r="AX933" s="13" t="s">
        <v>77</v>
      </c>
      <c r="AY933" s="255" t="s">
        <v>281</v>
      </c>
    </row>
    <row r="934" s="13" customFormat="1">
      <c r="A934" s="13"/>
      <c r="B934" s="244"/>
      <c r="C934" s="245"/>
      <c r="D934" s="246" t="s">
        <v>288</v>
      </c>
      <c r="E934" s="247" t="s">
        <v>1</v>
      </c>
      <c r="F934" s="248" t="s">
        <v>872</v>
      </c>
      <c r="G934" s="245"/>
      <c r="H934" s="249">
        <v>3.3999999999999999</v>
      </c>
      <c r="I934" s="250"/>
      <c r="J934" s="245"/>
      <c r="K934" s="245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288</v>
      </c>
      <c r="AU934" s="255" t="s">
        <v>86</v>
      </c>
      <c r="AV934" s="13" t="s">
        <v>86</v>
      </c>
      <c r="AW934" s="13" t="s">
        <v>33</v>
      </c>
      <c r="AX934" s="13" t="s">
        <v>77</v>
      </c>
      <c r="AY934" s="255" t="s">
        <v>281</v>
      </c>
    </row>
    <row r="935" s="13" customFormat="1">
      <c r="A935" s="13"/>
      <c r="B935" s="244"/>
      <c r="C935" s="245"/>
      <c r="D935" s="246" t="s">
        <v>288</v>
      </c>
      <c r="E935" s="247" t="s">
        <v>1</v>
      </c>
      <c r="F935" s="248" t="s">
        <v>873</v>
      </c>
      <c r="G935" s="245"/>
      <c r="H935" s="249">
        <v>7.8799999999999999</v>
      </c>
      <c r="I935" s="250"/>
      <c r="J935" s="245"/>
      <c r="K935" s="245"/>
      <c r="L935" s="251"/>
      <c r="M935" s="252"/>
      <c r="N935" s="253"/>
      <c r="O935" s="253"/>
      <c r="P935" s="253"/>
      <c r="Q935" s="253"/>
      <c r="R935" s="253"/>
      <c r="S935" s="253"/>
      <c r="T935" s="25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5" t="s">
        <v>288</v>
      </c>
      <c r="AU935" s="255" t="s">
        <v>86</v>
      </c>
      <c r="AV935" s="13" t="s">
        <v>86</v>
      </c>
      <c r="AW935" s="13" t="s">
        <v>33</v>
      </c>
      <c r="AX935" s="13" t="s">
        <v>77</v>
      </c>
      <c r="AY935" s="255" t="s">
        <v>281</v>
      </c>
    </row>
    <row r="936" s="13" customFormat="1">
      <c r="A936" s="13"/>
      <c r="B936" s="244"/>
      <c r="C936" s="245"/>
      <c r="D936" s="246" t="s">
        <v>288</v>
      </c>
      <c r="E936" s="247" t="s">
        <v>1</v>
      </c>
      <c r="F936" s="248" t="s">
        <v>874</v>
      </c>
      <c r="G936" s="245"/>
      <c r="H936" s="249">
        <v>15.310000000000001</v>
      </c>
      <c r="I936" s="250"/>
      <c r="J936" s="245"/>
      <c r="K936" s="245"/>
      <c r="L936" s="251"/>
      <c r="M936" s="252"/>
      <c r="N936" s="253"/>
      <c r="O936" s="253"/>
      <c r="P936" s="253"/>
      <c r="Q936" s="253"/>
      <c r="R936" s="253"/>
      <c r="S936" s="253"/>
      <c r="T936" s="25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5" t="s">
        <v>288</v>
      </c>
      <c r="AU936" s="255" t="s">
        <v>86</v>
      </c>
      <c r="AV936" s="13" t="s">
        <v>86</v>
      </c>
      <c r="AW936" s="13" t="s">
        <v>33</v>
      </c>
      <c r="AX936" s="13" t="s">
        <v>77</v>
      </c>
      <c r="AY936" s="255" t="s">
        <v>281</v>
      </c>
    </row>
    <row r="937" s="13" customFormat="1">
      <c r="A937" s="13"/>
      <c r="B937" s="244"/>
      <c r="C937" s="245"/>
      <c r="D937" s="246" t="s">
        <v>288</v>
      </c>
      <c r="E937" s="247" t="s">
        <v>1</v>
      </c>
      <c r="F937" s="248" t="s">
        <v>875</v>
      </c>
      <c r="G937" s="245"/>
      <c r="H937" s="249">
        <v>33.310000000000002</v>
      </c>
      <c r="I937" s="250"/>
      <c r="J937" s="245"/>
      <c r="K937" s="245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288</v>
      </c>
      <c r="AU937" s="255" t="s">
        <v>86</v>
      </c>
      <c r="AV937" s="13" t="s">
        <v>86</v>
      </c>
      <c r="AW937" s="13" t="s">
        <v>33</v>
      </c>
      <c r="AX937" s="13" t="s">
        <v>77</v>
      </c>
      <c r="AY937" s="255" t="s">
        <v>281</v>
      </c>
    </row>
    <row r="938" s="13" customFormat="1">
      <c r="A938" s="13"/>
      <c r="B938" s="244"/>
      <c r="C938" s="245"/>
      <c r="D938" s="246" t="s">
        <v>288</v>
      </c>
      <c r="E938" s="247" t="s">
        <v>1</v>
      </c>
      <c r="F938" s="248" t="s">
        <v>876</v>
      </c>
      <c r="G938" s="245"/>
      <c r="H938" s="249">
        <v>14.289999999999999</v>
      </c>
      <c r="I938" s="250"/>
      <c r="J938" s="245"/>
      <c r="K938" s="245"/>
      <c r="L938" s="251"/>
      <c r="M938" s="252"/>
      <c r="N938" s="253"/>
      <c r="O938" s="253"/>
      <c r="P938" s="253"/>
      <c r="Q938" s="253"/>
      <c r="R938" s="253"/>
      <c r="S938" s="253"/>
      <c r="T938" s="25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5" t="s">
        <v>288</v>
      </c>
      <c r="AU938" s="255" t="s">
        <v>86</v>
      </c>
      <c r="AV938" s="13" t="s">
        <v>86</v>
      </c>
      <c r="AW938" s="13" t="s">
        <v>33</v>
      </c>
      <c r="AX938" s="13" t="s">
        <v>77</v>
      </c>
      <c r="AY938" s="255" t="s">
        <v>281</v>
      </c>
    </row>
    <row r="939" s="13" customFormat="1">
      <c r="A939" s="13"/>
      <c r="B939" s="244"/>
      <c r="C939" s="245"/>
      <c r="D939" s="246" t="s">
        <v>288</v>
      </c>
      <c r="E939" s="247" t="s">
        <v>1</v>
      </c>
      <c r="F939" s="248" t="s">
        <v>877</v>
      </c>
      <c r="G939" s="245"/>
      <c r="H939" s="249">
        <v>5.8899999999999997</v>
      </c>
      <c r="I939" s="250"/>
      <c r="J939" s="245"/>
      <c r="K939" s="245"/>
      <c r="L939" s="251"/>
      <c r="M939" s="252"/>
      <c r="N939" s="253"/>
      <c r="O939" s="253"/>
      <c r="P939" s="253"/>
      <c r="Q939" s="253"/>
      <c r="R939" s="253"/>
      <c r="S939" s="253"/>
      <c r="T939" s="25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5" t="s">
        <v>288</v>
      </c>
      <c r="AU939" s="255" t="s">
        <v>86</v>
      </c>
      <c r="AV939" s="13" t="s">
        <v>86</v>
      </c>
      <c r="AW939" s="13" t="s">
        <v>33</v>
      </c>
      <c r="AX939" s="13" t="s">
        <v>77</v>
      </c>
      <c r="AY939" s="255" t="s">
        <v>281</v>
      </c>
    </row>
    <row r="940" s="13" customFormat="1">
      <c r="A940" s="13"/>
      <c r="B940" s="244"/>
      <c r="C940" s="245"/>
      <c r="D940" s="246" t="s">
        <v>288</v>
      </c>
      <c r="E940" s="247" t="s">
        <v>1</v>
      </c>
      <c r="F940" s="248" t="s">
        <v>878</v>
      </c>
      <c r="G940" s="245"/>
      <c r="H940" s="249">
        <v>4.0899999999999999</v>
      </c>
      <c r="I940" s="250"/>
      <c r="J940" s="245"/>
      <c r="K940" s="245"/>
      <c r="L940" s="251"/>
      <c r="M940" s="252"/>
      <c r="N940" s="253"/>
      <c r="O940" s="253"/>
      <c r="P940" s="253"/>
      <c r="Q940" s="253"/>
      <c r="R940" s="253"/>
      <c r="S940" s="253"/>
      <c r="T940" s="25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5" t="s">
        <v>288</v>
      </c>
      <c r="AU940" s="255" t="s">
        <v>86</v>
      </c>
      <c r="AV940" s="13" t="s">
        <v>86</v>
      </c>
      <c r="AW940" s="13" t="s">
        <v>33</v>
      </c>
      <c r="AX940" s="13" t="s">
        <v>77</v>
      </c>
      <c r="AY940" s="255" t="s">
        <v>281</v>
      </c>
    </row>
    <row r="941" s="13" customFormat="1">
      <c r="A941" s="13"/>
      <c r="B941" s="244"/>
      <c r="C941" s="245"/>
      <c r="D941" s="246" t="s">
        <v>288</v>
      </c>
      <c r="E941" s="247" t="s">
        <v>1</v>
      </c>
      <c r="F941" s="248" t="s">
        <v>879</v>
      </c>
      <c r="G941" s="245"/>
      <c r="H941" s="249">
        <v>11.300000000000001</v>
      </c>
      <c r="I941" s="250"/>
      <c r="J941" s="245"/>
      <c r="K941" s="245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288</v>
      </c>
      <c r="AU941" s="255" t="s">
        <v>86</v>
      </c>
      <c r="AV941" s="13" t="s">
        <v>86</v>
      </c>
      <c r="AW941" s="13" t="s">
        <v>33</v>
      </c>
      <c r="AX941" s="13" t="s">
        <v>77</v>
      </c>
      <c r="AY941" s="255" t="s">
        <v>281</v>
      </c>
    </row>
    <row r="942" s="13" customFormat="1">
      <c r="A942" s="13"/>
      <c r="B942" s="244"/>
      <c r="C942" s="245"/>
      <c r="D942" s="246" t="s">
        <v>288</v>
      </c>
      <c r="E942" s="247" t="s">
        <v>1</v>
      </c>
      <c r="F942" s="248" t="s">
        <v>880</v>
      </c>
      <c r="G942" s="245"/>
      <c r="H942" s="249">
        <v>4.2999999999999998</v>
      </c>
      <c r="I942" s="250"/>
      <c r="J942" s="245"/>
      <c r="K942" s="245"/>
      <c r="L942" s="251"/>
      <c r="M942" s="252"/>
      <c r="N942" s="253"/>
      <c r="O942" s="253"/>
      <c r="P942" s="253"/>
      <c r="Q942" s="253"/>
      <c r="R942" s="253"/>
      <c r="S942" s="253"/>
      <c r="T942" s="25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5" t="s">
        <v>288</v>
      </c>
      <c r="AU942" s="255" t="s">
        <v>86</v>
      </c>
      <c r="AV942" s="13" t="s">
        <v>86</v>
      </c>
      <c r="AW942" s="13" t="s">
        <v>33</v>
      </c>
      <c r="AX942" s="13" t="s">
        <v>77</v>
      </c>
      <c r="AY942" s="255" t="s">
        <v>281</v>
      </c>
    </row>
    <row r="943" s="13" customFormat="1">
      <c r="A943" s="13"/>
      <c r="B943" s="244"/>
      <c r="C943" s="245"/>
      <c r="D943" s="246" t="s">
        <v>288</v>
      </c>
      <c r="E943" s="247" t="s">
        <v>1</v>
      </c>
      <c r="F943" s="248" t="s">
        <v>881</v>
      </c>
      <c r="G943" s="245"/>
      <c r="H943" s="249">
        <v>25.27</v>
      </c>
      <c r="I943" s="250"/>
      <c r="J943" s="245"/>
      <c r="K943" s="245"/>
      <c r="L943" s="251"/>
      <c r="M943" s="252"/>
      <c r="N943" s="253"/>
      <c r="O943" s="253"/>
      <c r="P943" s="253"/>
      <c r="Q943" s="253"/>
      <c r="R943" s="253"/>
      <c r="S943" s="253"/>
      <c r="T943" s="25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5" t="s">
        <v>288</v>
      </c>
      <c r="AU943" s="255" t="s">
        <v>86</v>
      </c>
      <c r="AV943" s="13" t="s">
        <v>86</v>
      </c>
      <c r="AW943" s="13" t="s">
        <v>33</v>
      </c>
      <c r="AX943" s="13" t="s">
        <v>77</v>
      </c>
      <c r="AY943" s="255" t="s">
        <v>281</v>
      </c>
    </row>
    <row r="944" s="13" customFormat="1">
      <c r="A944" s="13"/>
      <c r="B944" s="244"/>
      <c r="C944" s="245"/>
      <c r="D944" s="246" t="s">
        <v>288</v>
      </c>
      <c r="E944" s="247" t="s">
        <v>1</v>
      </c>
      <c r="F944" s="248" t="s">
        <v>882</v>
      </c>
      <c r="G944" s="245"/>
      <c r="H944" s="249">
        <v>17.68</v>
      </c>
      <c r="I944" s="250"/>
      <c r="J944" s="245"/>
      <c r="K944" s="245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288</v>
      </c>
      <c r="AU944" s="255" t="s">
        <v>86</v>
      </c>
      <c r="AV944" s="13" t="s">
        <v>86</v>
      </c>
      <c r="AW944" s="13" t="s">
        <v>33</v>
      </c>
      <c r="AX944" s="13" t="s">
        <v>77</v>
      </c>
      <c r="AY944" s="255" t="s">
        <v>281</v>
      </c>
    </row>
    <row r="945" s="13" customFormat="1">
      <c r="A945" s="13"/>
      <c r="B945" s="244"/>
      <c r="C945" s="245"/>
      <c r="D945" s="246" t="s">
        <v>288</v>
      </c>
      <c r="E945" s="247" t="s">
        <v>1</v>
      </c>
      <c r="F945" s="248" t="s">
        <v>883</v>
      </c>
      <c r="G945" s="245"/>
      <c r="H945" s="249">
        <v>9.0199999999999996</v>
      </c>
      <c r="I945" s="250"/>
      <c r="J945" s="245"/>
      <c r="K945" s="245"/>
      <c r="L945" s="251"/>
      <c r="M945" s="252"/>
      <c r="N945" s="253"/>
      <c r="O945" s="253"/>
      <c r="P945" s="253"/>
      <c r="Q945" s="253"/>
      <c r="R945" s="253"/>
      <c r="S945" s="253"/>
      <c r="T945" s="25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5" t="s">
        <v>288</v>
      </c>
      <c r="AU945" s="255" t="s">
        <v>86</v>
      </c>
      <c r="AV945" s="13" t="s">
        <v>86</v>
      </c>
      <c r="AW945" s="13" t="s">
        <v>33</v>
      </c>
      <c r="AX945" s="13" t="s">
        <v>77</v>
      </c>
      <c r="AY945" s="255" t="s">
        <v>281</v>
      </c>
    </row>
    <row r="946" s="13" customFormat="1">
      <c r="A946" s="13"/>
      <c r="B946" s="244"/>
      <c r="C946" s="245"/>
      <c r="D946" s="246" t="s">
        <v>288</v>
      </c>
      <c r="E946" s="247" t="s">
        <v>1</v>
      </c>
      <c r="F946" s="248" t="s">
        <v>884</v>
      </c>
      <c r="G946" s="245"/>
      <c r="H946" s="249">
        <v>17.870000000000001</v>
      </c>
      <c r="I946" s="250"/>
      <c r="J946" s="245"/>
      <c r="K946" s="245"/>
      <c r="L946" s="251"/>
      <c r="M946" s="252"/>
      <c r="N946" s="253"/>
      <c r="O946" s="253"/>
      <c r="P946" s="253"/>
      <c r="Q946" s="253"/>
      <c r="R946" s="253"/>
      <c r="S946" s="253"/>
      <c r="T946" s="25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5" t="s">
        <v>288</v>
      </c>
      <c r="AU946" s="255" t="s">
        <v>86</v>
      </c>
      <c r="AV946" s="13" t="s">
        <v>86</v>
      </c>
      <c r="AW946" s="13" t="s">
        <v>33</v>
      </c>
      <c r="AX946" s="13" t="s">
        <v>77</v>
      </c>
      <c r="AY946" s="255" t="s">
        <v>281</v>
      </c>
    </row>
    <row r="947" s="13" customFormat="1">
      <c r="A947" s="13"/>
      <c r="B947" s="244"/>
      <c r="C947" s="245"/>
      <c r="D947" s="246" t="s">
        <v>288</v>
      </c>
      <c r="E947" s="247" t="s">
        <v>1</v>
      </c>
      <c r="F947" s="248" t="s">
        <v>885</v>
      </c>
      <c r="G947" s="245"/>
      <c r="H947" s="249">
        <v>31.18</v>
      </c>
      <c r="I947" s="250"/>
      <c r="J947" s="245"/>
      <c r="K947" s="245"/>
      <c r="L947" s="251"/>
      <c r="M947" s="252"/>
      <c r="N947" s="253"/>
      <c r="O947" s="253"/>
      <c r="P947" s="253"/>
      <c r="Q947" s="253"/>
      <c r="R947" s="253"/>
      <c r="S947" s="253"/>
      <c r="T947" s="25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5" t="s">
        <v>288</v>
      </c>
      <c r="AU947" s="255" t="s">
        <v>86</v>
      </c>
      <c r="AV947" s="13" t="s">
        <v>86</v>
      </c>
      <c r="AW947" s="13" t="s">
        <v>33</v>
      </c>
      <c r="AX947" s="13" t="s">
        <v>77</v>
      </c>
      <c r="AY947" s="255" t="s">
        <v>281</v>
      </c>
    </row>
    <row r="948" s="13" customFormat="1">
      <c r="A948" s="13"/>
      <c r="B948" s="244"/>
      <c r="C948" s="245"/>
      <c r="D948" s="246" t="s">
        <v>288</v>
      </c>
      <c r="E948" s="247" t="s">
        <v>1</v>
      </c>
      <c r="F948" s="248" t="s">
        <v>886</v>
      </c>
      <c r="G948" s="245"/>
      <c r="H948" s="249">
        <v>25.219999999999999</v>
      </c>
      <c r="I948" s="250"/>
      <c r="J948" s="245"/>
      <c r="K948" s="245"/>
      <c r="L948" s="251"/>
      <c r="M948" s="252"/>
      <c r="N948" s="253"/>
      <c r="O948" s="253"/>
      <c r="P948" s="253"/>
      <c r="Q948" s="253"/>
      <c r="R948" s="253"/>
      <c r="S948" s="253"/>
      <c r="T948" s="25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5" t="s">
        <v>288</v>
      </c>
      <c r="AU948" s="255" t="s">
        <v>86</v>
      </c>
      <c r="AV948" s="13" t="s">
        <v>86</v>
      </c>
      <c r="AW948" s="13" t="s">
        <v>33</v>
      </c>
      <c r="AX948" s="13" t="s">
        <v>77</v>
      </c>
      <c r="AY948" s="255" t="s">
        <v>281</v>
      </c>
    </row>
    <row r="949" s="13" customFormat="1">
      <c r="A949" s="13"/>
      <c r="B949" s="244"/>
      <c r="C949" s="245"/>
      <c r="D949" s="246" t="s">
        <v>288</v>
      </c>
      <c r="E949" s="247" t="s">
        <v>1</v>
      </c>
      <c r="F949" s="248" t="s">
        <v>887</v>
      </c>
      <c r="G949" s="245"/>
      <c r="H949" s="249">
        <v>16.609999999999999</v>
      </c>
      <c r="I949" s="250"/>
      <c r="J949" s="245"/>
      <c r="K949" s="245"/>
      <c r="L949" s="251"/>
      <c r="M949" s="252"/>
      <c r="N949" s="253"/>
      <c r="O949" s="253"/>
      <c r="P949" s="253"/>
      <c r="Q949" s="253"/>
      <c r="R949" s="253"/>
      <c r="S949" s="253"/>
      <c r="T949" s="25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5" t="s">
        <v>288</v>
      </c>
      <c r="AU949" s="255" t="s">
        <v>86</v>
      </c>
      <c r="AV949" s="13" t="s">
        <v>86</v>
      </c>
      <c r="AW949" s="13" t="s">
        <v>33</v>
      </c>
      <c r="AX949" s="13" t="s">
        <v>77</v>
      </c>
      <c r="AY949" s="255" t="s">
        <v>281</v>
      </c>
    </row>
    <row r="950" s="13" customFormat="1">
      <c r="A950" s="13"/>
      <c r="B950" s="244"/>
      <c r="C950" s="245"/>
      <c r="D950" s="246" t="s">
        <v>288</v>
      </c>
      <c r="E950" s="247" t="s">
        <v>1</v>
      </c>
      <c r="F950" s="248" t="s">
        <v>888</v>
      </c>
      <c r="G950" s="245"/>
      <c r="H950" s="249">
        <v>23.32</v>
      </c>
      <c r="I950" s="250"/>
      <c r="J950" s="245"/>
      <c r="K950" s="245"/>
      <c r="L950" s="251"/>
      <c r="M950" s="252"/>
      <c r="N950" s="253"/>
      <c r="O950" s="253"/>
      <c r="P950" s="253"/>
      <c r="Q950" s="253"/>
      <c r="R950" s="253"/>
      <c r="S950" s="253"/>
      <c r="T950" s="25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5" t="s">
        <v>288</v>
      </c>
      <c r="AU950" s="255" t="s">
        <v>86</v>
      </c>
      <c r="AV950" s="13" t="s">
        <v>86</v>
      </c>
      <c r="AW950" s="13" t="s">
        <v>33</v>
      </c>
      <c r="AX950" s="13" t="s">
        <v>77</v>
      </c>
      <c r="AY950" s="255" t="s">
        <v>281</v>
      </c>
    </row>
    <row r="951" s="13" customFormat="1">
      <c r="A951" s="13"/>
      <c r="B951" s="244"/>
      <c r="C951" s="245"/>
      <c r="D951" s="246" t="s">
        <v>288</v>
      </c>
      <c r="E951" s="247" t="s">
        <v>1</v>
      </c>
      <c r="F951" s="248" t="s">
        <v>889</v>
      </c>
      <c r="G951" s="245"/>
      <c r="H951" s="249">
        <v>13.380000000000001</v>
      </c>
      <c r="I951" s="250"/>
      <c r="J951" s="245"/>
      <c r="K951" s="245"/>
      <c r="L951" s="251"/>
      <c r="M951" s="252"/>
      <c r="N951" s="253"/>
      <c r="O951" s="253"/>
      <c r="P951" s="253"/>
      <c r="Q951" s="253"/>
      <c r="R951" s="253"/>
      <c r="S951" s="253"/>
      <c r="T951" s="25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5" t="s">
        <v>288</v>
      </c>
      <c r="AU951" s="255" t="s">
        <v>86</v>
      </c>
      <c r="AV951" s="13" t="s">
        <v>86</v>
      </c>
      <c r="AW951" s="13" t="s">
        <v>33</v>
      </c>
      <c r="AX951" s="13" t="s">
        <v>77</v>
      </c>
      <c r="AY951" s="255" t="s">
        <v>281</v>
      </c>
    </row>
    <row r="952" s="13" customFormat="1">
      <c r="A952" s="13"/>
      <c r="B952" s="244"/>
      <c r="C952" s="245"/>
      <c r="D952" s="246" t="s">
        <v>288</v>
      </c>
      <c r="E952" s="247" t="s">
        <v>1</v>
      </c>
      <c r="F952" s="248" t="s">
        <v>890</v>
      </c>
      <c r="G952" s="245"/>
      <c r="H952" s="249">
        <v>15.4</v>
      </c>
      <c r="I952" s="250"/>
      <c r="J952" s="245"/>
      <c r="K952" s="245"/>
      <c r="L952" s="251"/>
      <c r="M952" s="252"/>
      <c r="N952" s="253"/>
      <c r="O952" s="253"/>
      <c r="P952" s="253"/>
      <c r="Q952" s="253"/>
      <c r="R952" s="253"/>
      <c r="S952" s="253"/>
      <c r="T952" s="25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5" t="s">
        <v>288</v>
      </c>
      <c r="AU952" s="255" t="s">
        <v>86</v>
      </c>
      <c r="AV952" s="13" t="s">
        <v>86</v>
      </c>
      <c r="AW952" s="13" t="s">
        <v>33</v>
      </c>
      <c r="AX952" s="13" t="s">
        <v>77</v>
      </c>
      <c r="AY952" s="255" t="s">
        <v>281</v>
      </c>
    </row>
    <row r="953" s="13" customFormat="1">
      <c r="A953" s="13"/>
      <c r="B953" s="244"/>
      <c r="C953" s="245"/>
      <c r="D953" s="246" t="s">
        <v>288</v>
      </c>
      <c r="E953" s="247" t="s">
        <v>1</v>
      </c>
      <c r="F953" s="248" t="s">
        <v>891</v>
      </c>
      <c r="G953" s="245"/>
      <c r="H953" s="249">
        <v>31.07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288</v>
      </c>
      <c r="AU953" s="255" t="s">
        <v>86</v>
      </c>
      <c r="AV953" s="13" t="s">
        <v>86</v>
      </c>
      <c r="AW953" s="13" t="s">
        <v>33</v>
      </c>
      <c r="AX953" s="13" t="s">
        <v>77</v>
      </c>
      <c r="AY953" s="255" t="s">
        <v>281</v>
      </c>
    </row>
    <row r="954" s="13" customFormat="1">
      <c r="A954" s="13"/>
      <c r="B954" s="244"/>
      <c r="C954" s="245"/>
      <c r="D954" s="246" t="s">
        <v>288</v>
      </c>
      <c r="E954" s="247" t="s">
        <v>1</v>
      </c>
      <c r="F954" s="248" t="s">
        <v>892</v>
      </c>
      <c r="G954" s="245"/>
      <c r="H954" s="249">
        <v>20.57</v>
      </c>
      <c r="I954" s="250"/>
      <c r="J954" s="245"/>
      <c r="K954" s="245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288</v>
      </c>
      <c r="AU954" s="255" t="s">
        <v>86</v>
      </c>
      <c r="AV954" s="13" t="s">
        <v>86</v>
      </c>
      <c r="AW954" s="13" t="s">
        <v>33</v>
      </c>
      <c r="AX954" s="13" t="s">
        <v>77</v>
      </c>
      <c r="AY954" s="255" t="s">
        <v>281</v>
      </c>
    </row>
    <row r="955" s="13" customFormat="1">
      <c r="A955" s="13"/>
      <c r="B955" s="244"/>
      <c r="C955" s="245"/>
      <c r="D955" s="246" t="s">
        <v>288</v>
      </c>
      <c r="E955" s="247" t="s">
        <v>1</v>
      </c>
      <c r="F955" s="248" t="s">
        <v>893</v>
      </c>
      <c r="G955" s="245"/>
      <c r="H955" s="249">
        <v>19.059999999999999</v>
      </c>
      <c r="I955" s="250"/>
      <c r="J955" s="245"/>
      <c r="K955" s="245"/>
      <c r="L955" s="251"/>
      <c r="M955" s="252"/>
      <c r="N955" s="253"/>
      <c r="O955" s="253"/>
      <c r="P955" s="253"/>
      <c r="Q955" s="253"/>
      <c r="R955" s="253"/>
      <c r="S955" s="253"/>
      <c r="T955" s="25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5" t="s">
        <v>288</v>
      </c>
      <c r="AU955" s="255" t="s">
        <v>86</v>
      </c>
      <c r="AV955" s="13" t="s">
        <v>86</v>
      </c>
      <c r="AW955" s="13" t="s">
        <v>33</v>
      </c>
      <c r="AX955" s="13" t="s">
        <v>77</v>
      </c>
      <c r="AY955" s="255" t="s">
        <v>281</v>
      </c>
    </row>
    <row r="956" s="13" customFormat="1">
      <c r="A956" s="13"/>
      <c r="B956" s="244"/>
      <c r="C956" s="245"/>
      <c r="D956" s="246" t="s">
        <v>288</v>
      </c>
      <c r="E956" s="247" t="s">
        <v>1</v>
      </c>
      <c r="F956" s="248" t="s">
        <v>894</v>
      </c>
      <c r="G956" s="245"/>
      <c r="H956" s="249">
        <v>33.039999999999999</v>
      </c>
      <c r="I956" s="250"/>
      <c r="J956" s="245"/>
      <c r="K956" s="245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288</v>
      </c>
      <c r="AU956" s="255" t="s">
        <v>86</v>
      </c>
      <c r="AV956" s="13" t="s">
        <v>86</v>
      </c>
      <c r="AW956" s="13" t="s">
        <v>33</v>
      </c>
      <c r="AX956" s="13" t="s">
        <v>77</v>
      </c>
      <c r="AY956" s="255" t="s">
        <v>281</v>
      </c>
    </row>
    <row r="957" s="13" customFormat="1">
      <c r="A957" s="13"/>
      <c r="B957" s="244"/>
      <c r="C957" s="245"/>
      <c r="D957" s="246" t="s">
        <v>288</v>
      </c>
      <c r="E957" s="247" t="s">
        <v>1</v>
      </c>
      <c r="F957" s="248" t="s">
        <v>895</v>
      </c>
      <c r="G957" s="245"/>
      <c r="H957" s="249">
        <v>26.16</v>
      </c>
      <c r="I957" s="250"/>
      <c r="J957" s="245"/>
      <c r="K957" s="245"/>
      <c r="L957" s="251"/>
      <c r="M957" s="252"/>
      <c r="N957" s="253"/>
      <c r="O957" s="253"/>
      <c r="P957" s="253"/>
      <c r="Q957" s="253"/>
      <c r="R957" s="253"/>
      <c r="S957" s="253"/>
      <c r="T957" s="25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5" t="s">
        <v>288</v>
      </c>
      <c r="AU957" s="255" t="s">
        <v>86</v>
      </c>
      <c r="AV957" s="13" t="s">
        <v>86</v>
      </c>
      <c r="AW957" s="13" t="s">
        <v>33</v>
      </c>
      <c r="AX957" s="13" t="s">
        <v>77</v>
      </c>
      <c r="AY957" s="255" t="s">
        <v>281</v>
      </c>
    </row>
    <row r="958" s="13" customFormat="1">
      <c r="A958" s="13"/>
      <c r="B958" s="244"/>
      <c r="C958" s="245"/>
      <c r="D958" s="246" t="s">
        <v>288</v>
      </c>
      <c r="E958" s="247" t="s">
        <v>1</v>
      </c>
      <c r="F958" s="248" t="s">
        <v>896</v>
      </c>
      <c r="G958" s="245"/>
      <c r="H958" s="249">
        <v>24.5</v>
      </c>
      <c r="I958" s="250"/>
      <c r="J958" s="245"/>
      <c r="K958" s="245"/>
      <c r="L958" s="251"/>
      <c r="M958" s="252"/>
      <c r="N958" s="253"/>
      <c r="O958" s="253"/>
      <c r="P958" s="253"/>
      <c r="Q958" s="253"/>
      <c r="R958" s="253"/>
      <c r="S958" s="253"/>
      <c r="T958" s="25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5" t="s">
        <v>288</v>
      </c>
      <c r="AU958" s="255" t="s">
        <v>86</v>
      </c>
      <c r="AV958" s="13" t="s">
        <v>86</v>
      </c>
      <c r="AW958" s="13" t="s">
        <v>33</v>
      </c>
      <c r="AX958" s="13" t="s">
        <v>77</v>
      </c>
      <c r="AY958" s="255" t="s">
        <v>281</v>
      </c>
    </row>
    <row r="959" s="13" customFormat="1">
      <c r="A959" s="13"/>
      <c r="B959" s="244"/>
      <c r="C959" s="245"/>
      <c r="D959" s="246" t="s">
        <v>288</v>
      </c>
      <c r="E959" s="247" t="s">
        <v>1</v>
      </c>
      <c r="F959" s="248" t="s">
        <v>897</v>
      </c>
      <c r="G959" s="245"/>
      <c r="H959" s="249">
        <v>15.130000000000001</v>
      </c>
      <c r="I959" s="250"/>
      <c r="J959" s="245"/>
      <c r="K959" s="245"/>
      <c r="L959" s="251"/>
      <c r="M959" s="252"/>
      <c r="N959" s="253"/>
      <c r="O959" s="253"/>
      <c r="P959" s="253"/>
      <c r="Q959" s="253"/>
      <c r="R959" s="253"/>
      <c r="S959" s="253"/>
      <c r="T959" s="25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5" t="s">
        <v>288</v>
      </c>
      <c r="AU959" s="255" t="s">
        <v>86</v>
      </c>
      <c r="AV959" s="13" t="s">
        <v>86</v>
      </c>
      <c r="AW959" s="13" t="s">
        <v>33</v>
      </c>
      <c r="AX959" s="13" t="s">
        <v>77</v>
      </c>
      <c r="AY959" s="255" t="s">
        <v>281</v>
      </c>
    </row>
    <row r="960" s="13" customFormat="1">
      <c r="A960" s="13"/>
      <c r="B960" s="244"/>
      <c r="C960" s="245"/>
      <c r="D960" s="246" t="s">
        <v>288</v>
      </c>
      <c r="E960" s="247" t="s">
        <v>1</v>
      </c>
      <c r="F960" s="248" t="s">
        <v>898</v>
      </c>
      <c r="G960" s="245"/>
      <c r="H960" s="249">
        <v>25.420000000000002</v>
      </c>
      <c r="I960" s="250"/>
      <c r="J960" s="245"/>
      <c r="K960" s="245"/>
      <c r="L960" s="251"/>
      <c r="M960" s="252"/>
      <c r="N960" s="253"/>
      <c r="O960" s="253"/>
      <c r="P960" s="253"/>
      <c r="Q960" s="253"/>
      <c r="R960" s="253"/>
      <c r="S960" s="253"/>
      <c r="T960" s="25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5" t="s">
        <v>288</v>
      </c>
      <c r="AU960" s="255" t="s">
        <v>86</v>
      </c>
      <c r="AV960" s="13" t="s">
        <v>86</v>
      </c>
      <c r="AW960" s="13" t="s">
        <v>33</v>
      </c>
      <c r="AX960" s="13" t="s">
        <v>77</v>
      </c>
      <c r="AY960" s="255" t="s">
        <v>281</v>
      </c>
    </row>
    <row r="961" s="13" customFormat="1">
      <c r="A961" s="13"/>
      <c r="B961" s="244"/>
      <c r="C961" s="245"/>
      <c r="D961" s="246" t="s">
        <v>288</v>
      </c>
      <c r="E961" s="247" t="s">
        <v>1</v>
      </c>
      <c r="F961" s="248" t="s">
        <v>899</v>
      </c>
      <c r="G961" s="245"/>
      <c r="H961" s="249">
        <v>16.41</v>
      </c>
      <c r="I961" s="250"/>
      <c r="J961" s="245"/>
      <c r="K961" s="245"/>
      <c r="L961" s="251"/>
      <c r="M961" s="252"/>
      <c r="N961" s="253"/>
      <c r="O961" s="253"/>
      <c r="P961" s="253"/>
      <c r="Q961" s="253"/>
      <c r="R961" s="253"/>
      <c r="S961" s="253"/>
      <c r="T961" s="25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5" t="s">
        <v>288</v>
      </c>
      <c r="AU961" s="255" t="s">
        <v>86</v>
      </c>
      <c r="AV961" s="13" t="s">
        <v>86</v>
      </c>
      <c r="AW961" s="13" t="s">
        <v>33</v>
      </c>
      <c r="AX961" s="13" t="s">
        <v>77</v>
      </c>
      <c r="AY961" s="255" t="s">
        <v>281</v>
      </c>
    </row>
    <row r="962" s="13" customFormat="1">
      <c r="A962" s="13"/>
      <c r="B962" s="244"/>
      <c r="C962" s="245"/>
      <c r="D962" s="246" t="s">
        <v>288</v>
      </c>
      <c r="E962" s="247" t="s">
        <v>1</v>
      </c>
      <c r="F962" s="248" t="s">
        <v>900</v>
      </c>
      <c r="G962" s="245"/>
      <c r="H962" s="249">
        <v>13.130000000000001</v>
      </c>
      <c r="I962" s="250"/>
      <c r="J962" s="245"/>
      <c r="K962" s="245"/>
      <c r="L962" s="251"/>
      <c r="M962" s="252"/>
      <c r="N962" s="253"/>
      <c r="O962" s="253"/>
      <c r="P962" s="253"/>
      <c r="Q962" s="253"/>
      <c r="R962" s="253"/>
      <c r="S962" s="253"/>
      <c r="T962" s="25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5" t="s">
        <v>288</v>
      </c>
      <c r="AU962" s="255" t="s">
        <v>86</v>
      </c>
      <c r="AV962" s="13" t="s">
        <v>86</v>
      </c>
      <c r="AW962" s="13" t="s">
        <v>33</v>
      </c>
      <c r="AX962" s="13" t="s">
        <v>77</v>
      </c>
      <c r="AY962" s="255" t="s">
        <v>281</v>
      </c>
    </row>
    <row r="963" s="13" customFormat="1">
      <c r="A963" s="13"/>
      <c r="B963" s="244"/>
      <c r="C963" s="245"/>
      <c r="D963" s="246" t="s">
        <v>288</v>
      </c>
      <c r="E963" s="247" t="s">
        <v>1</v>
      </c>
      <c r="F963" s="248" t="s">
        <v>901</v>
      </c>
      <c r="G963" s="245"/>
      <c r="H963" s="249">
        <v>13.279999999999999</v>
      </c>
      <c r="I963" s="250"/>
      <c r="J963" s="245"/>
      <c r="K963" s="245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288</v>
      </c>
      <c r="AU963" s="255" t="s">
        <v>86</v>
      </c>
      <c r="AV963" s="13" t="s">
        <v>86</v>
      </c>
      <c r="AW963" s="13" t="s">
        <v>33</v>
      </c>
      <c r="AX963" s="13" t="s">
        <v>77</v>
      </c>
      <c r="AY963" s="255" t="s">
        <v>281</v>
      </c>
    </row>
    <row r="964" s="13" customFormat="1">
      <c r="A964" s="13"/>
      <c r="B964" s="244"/>
      <c r="C964" s="245"/>
      <c r="D964" s="246" t="s">
        <v>288</v>
      </c>
      <c r="E964" s="247" t="s">
        <v>1</v>
      </c>
      <c r="F964" s="248" t="s">
        <v>902</v>
      </c>
      <c r="G964" s="245"/>
      <c r="H964" s="249">
        <v>12.98</v>
      </c>
      <c r="I964" s="250"/>
      <c r="J964" s="245"/>
      <c r="K964" s="245"/>
      <c r="L964" s="251"/>
      <c r="M964" s="252"/>
      <c r="N964" s="253"/>
      <c r="O964" s="253"/>
      <c r="P964" s="253"/>
      <c r="Q964" s="253"/>
      <c r="R964" s="253"/>
      <c r="S964" s="253"/>
      <c r="T964" s="25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5" t="s">
        <v>288</v>
      </c>
      <c r="AU964" s="255" t="s">
        <v>86</v>
      </c>
      <c r="AV964" s="13" t="s">
        <v>86</v>
      </c>
      <c r="AW964" s="13" t="s">
        <v>33</v>
      </c>
      <c r="AX964" s="13" t="s">
        <v>77</v>
      </c>
      <c r="AY964" s="255" t="s">
        <v>281</v>
      </c>
    </row>
    <row r="965" s="13" customFormat="1">
      <c r="A965" s="13"/>
      <c r="B965" s="244"/>
      <c r="C965" s="245"/>
      <c r="D965" s="246" t="s">
        <v>288</v>
      </c>
      <c r="E965" s="247" t="s">
        <v>1</v>
      </c>
      <c r="F965" s="248" t="s">
        <v>903</v>
      </c>
      <c r="G965" s="245"/>
      <c r="H965" s="249">
        <v>21.210000000000001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288</v>
      </c>
      <c r="AU965" s="255" t="s">
        <v>86</v>
      </c>
      <c r="AV965" s="13" t="s">
        <v>86</v>
      </c>
      <c r="AW965" s="13" t="s">
        <v>33</v>
      </c>
      <c r="AX965" s="13" t="s">
        <v>77</v>
      </c>
      <c r="AY965" s="255" t="s">
        <v>281</v>
      </c>
    </row>
    <row r="966" s="15" customFormat="1">
      <c r="A966" s="15"/>
      <c r="B966" s="267"/>
      <c r="C966" s="268"/>
      <c r="D966" s="246" t="s">
        <v>288</v>
      </c>
      <c r="E966" s="269" t="s">
        <v>1</v>
      </c>
      <c r="F966" s="270" t="s">
        <v>527</v>
      </c>
      <c r="G966" s="268"/>
      <c r="H966" s="271">
        <v>670.64999999999998</v>
      </c>
      <c r="I966" s="272"/>
      <c r="J966" s="268"/>
      <c r="K966" s="268"/>
      <c r="L966" s="273"/>
      <c r="M966" s="274"/>
      <c r="N966" s="275"/>
      <c r="O966" s="275"/>
      <c r="P966" s="275"/>
      <c r="Q966" s="275"/>
      <c r="R966" s="275"/>
      <c r="S966" s="275"/>
      <c r="T966" s="276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7" t="s">
        <v>288</v>
      </c>
      <c r="AU966" s="277" t="s">
        <v>86</v>
      </c>
      <c r="AV966" s="15" t="s">
        <v>94</v>
      </c>
      <c r="AW966" s="15" t="s">
        <v>33</v>
      </c>
      <c r="AX966" s="15" t="s">
        <v>77</v>
      </c>
      <c r="AY966" s="277" t="s">
        <v>281</v>
      </c>
    </row>
    <row r="967" s="13" customFormat="1">
      <c r="A967" s="13"/>
      <c r="B967" s="244"/>
      <c r="C967" s="245"/>
      <c r="D967" s="246" t="s">
        <v>288</v>
      </c>
      <c r="E967" s="247" t="s">
        <v>1</v>
      </c>
      <c r="F967" s="248" t="s">
        <v>904</v>
      </c>
      <c r="G967" s="245"/>
      <c r="H967" s="249">
        <v>18.960000000000001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288</v>
      </c>
      <c r="AU967" s="255" t="s">
        <v>86</v>
      </c>
      <c r="AV967" s="13" t="s">
        <v>86</v>
      </c>
      <c r="AW967" s="13" t="s">
        <v>33</v>
      </c>
      <c r="AX967" s="13" t="s">
        <v>77</v>
      </c>
      <c r="AY967" s="255" t="s">
        <v>281</v>
      </c>
    </row>
    <row r="968" s="13" customFormat="1">
      <c r="A968" s="13"/>
      <c r="B968" s="244"/>
      <c r="C968" s="245"/>
      <c r="D968" s="246" t="s">
        <v>288</v>
      </c>
      <c r="E968" s="247" t="s">
        <v>1</v>
      </c>
      <c r="F968" s="248" t="s">
        <v>905</v>
      </c>
      <c r="G968" s="245"/>
      <c r="H968" s="249">
        <v>11.710000000000001</v>
      </c>
      <c r="I968" s="250"/>
      <c r="J968" s="245"/>
      <c r="K968" s="245"/>
      <c r="L968" s="251"/>
      <c r="M968" s="252"/>
      <c r="N968" s="253"/>
      <c r="O968" s="253"/>
      <c r="P968" s="253"/>
      <c r="Q968" s="253"/>
      <c r="R968" s="253"/>
      <c r="S968" s="253"/>
      <c r="T968" s="25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5" t="s">
        <v>288</v>
      </c>
      <c r="AU968" s="255" t="s">
        <v>86</v>
      </c>
      <c r="AV968" s="13" t="s">
        <v>86</v>
      </c>
      <c r="AW968" s="13" t="s">
        <v>33</v>
      </c>
      <c r="AX968" s="13" t="s">
        <v>77</v>
      </c>
      <c r="AY968" s="255" t="s">
        <v>281</v>
      </c>
    </row>
    <row r="969" s="13" customFormat="1">
      <c r="A969" s="13"/>
      <c r="B969" s="244"/>
      <c r="C969" s="245"/>
      <c r="D969" s="246" t="s">
        <v>288</v>
      </c>
      <c r="E969" s="247" t="s">
        <v>1</v>
      </c>
      <c r="F969" s="248" t="s">
        <v>906</v>
      </c>
      <c r="G969" s="245"/>
      <c r="H969" s="249">
        <v>30.859999999999999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288</v>
      </c>
      <c r="AU969" s="255" t="s">
        <v>86</v>
      </c>
      <c r="AV969" s="13" t="s">
        <v>86</v>
      </c>
      <c r="AW969" s="13" t="s">
        <v>33</v>
      </c>
      <c r="AX969" s="13" t="s">
        <v>77</v>
      </c>
      <c r="AY969" s="255" t="s">
        <v>281</v>
      </c>
    </row>
    <row r="970" s="13" customFormat="1">
      <c r="A970" s="13"/>
      <c r="B970" s="244"/>
      <c r="C970" s="245"/>
      <c r="D970" s="246" t="s">
        <v>288</v>
      </c>
      <c r="E970" s="247" t="s">
        <v>1</v>
      </c>
      <c r="F970" s="248" t="s">
        <v>907</v>
      </c>
      <c r="G970" s="245"/>
      <c r="H970" s="249">
        <v>11.44</v>
      </c>
      <c r="I970" s="250"/>
      <c r="J970" s="245"/>
      <c r="K970" s="245"/>
      <c r="L970" s="251"/>
      <c r="M970" s="252"/>
      <c r="N970" s="253"/>
      <c r="O970" s="253"/>
      <c r="P970" s="253"/>
      <c r="Q970" s="253"/>
      <c r="R970" s="253"/>
      <c r="S970" s="253"/>
      <c r="T970" s="25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5" t="s">
        <v>288</v>
      </c>
      <c r="AU970" s="255" t="s">
        <v>86</v>
      </c>
      <c r="AV970" s="13" t="s">
        <v>86</v>
      </c>
      <c r="AW970" s="13" t="s">
        <v>33</v>
      </c>
      <c r="AX970" s="13" t="s">
        <v>77</v>
      </c>
      <c r="AY970" s="255" t="s">
        <v>281</v>
      </c>
    </row>
    <row r="971" s="13" customFormat="1">
      <c r="A971" s="13"/>
      <c r="B971" s="244"/>
      <c r="C971" s="245"/>
      <c r="D971" s="246" t="s">
        <v>288</v>
      </c>
      <c r="E971" s="247" t="s">
        <v>1</v>
      </c>
      <c r="F971" s="248" t="s">
        <v>908</v>
      </c>
      <c r="G971" s="245"/>
      <c r="H971" s="249">
        <v>30.02</v>
      </c>
      <c r="I971" s="250"/>
      <c r="J971" s="245"/>
      <c r="K971" s="245"/>
      <c r="L971" s="251"/>
      <c r="M971" s="252"/>
      <c r="N971" s="253"/>
      <c r="O971" s="253"/>
      <c r="P971" s="253"/>
      <c r="Q971" s="253"/>
      <c r="R971" s="253"/>
      <c r="S971" s="253"/>
      <c r="T971" s="25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5" t="s">
        <v>288</v>
      </c>
      <c r="AU971" s="255" t="s">
        <v>86</v>
      </c>
      <c r="AV971" s="13" t="s">
        <v>86</v>
      </c>
      <c r="AW971" s="13" t="s">
        <v>33</v>
      </c>
      <c r="AX971" s="13" t="s">
        <v>77</v>
      </c>
      <c r="AY971" s="255" t="s">
        <v>281</v>
      </c>
    </row>
    <row r="972" s="13" customFormat="1">
      <c r="A972" s="13"/>
      <c r="B972" s="244"/>
      <c r="C972" s="245"/>
      <c r="D972" s="246" t="s">
        <v>288</v>
      </c>
      <c r="E972" s="247" t="s">
        <v>1</v>
      </c>
      <c r="F972" s="248" t="s">
        <v>909</v>
      </c>
      <c r="G972" s="245"/>
      <c r="H972" s="249">
        <v>2.1400000000000001</v>
      </c>
      <c r="I972" s="250"/>
      <c r="J972" s="245"/>
      <c r="K972" s="245"/>
      <c r="L972" s="251"/>
      <c r="M972" s="252"/>
      <c r="N972" s="253"/>
      <c r="O972" s="253"/>
      <c r="P972" s="253"/>
      <c r="Q972" s="253"/>
      <c r="R972" s="253"/>
      <c r="S972" s="253"/>
      <c r="T972" s="25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5" t="s">
        <v>288</v>
      </c>
      <c r="AU972" s="255" t="s">
        <v>86</v>
      </c>
      <c r="AV972" s="13" t="s">
        <v>86</v>
      </c>
      <c r="AW972" s="13" t="s">
        <v>33</v>
      </c>
      <c r="AX972" s="13" t="s">
        <v>77</v>
      </c>
      <c r="AY972" s="255" t="s">
        <v>281</v>
      </c>
    </row>
    <row r="973" s="13" customFormat="1">
      <c r="A973" s="13"/>
      <c r="B973" s="244"/>
      <c r="C973" s="245"/>
      <c r="D973" s="246" t="s">
        <v>288</v>
      </c>
      <c r="E973" s="247" t="s">
        <v>1</v>
      </c>
      <c r="F973" s="248" t="s">
        <v>910</v>
      </c>
      <c r="G973" s="245"/>
      <c r="H973" s="249">
        <v>25.260000000000002</v>
      </c>
      <c r="I973" s="250"/>
      <c r="J973" s="245"/>
      <c r="K973" s="245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288</v>
      </c>
      <c r="AU973" s="255" t="s">
        <v>86</v>
      </c>
      <c r="AV973" s="13" t="s">
        <v>86</v>
      </c>
      <c r="AW973" s="13" t="s">
        <v>33</v>
      </c>
      <c r="AX973" s="13" t="s">
        <v>77</v>
      </c>
      <c r="AY973" s="255" t="s">
        <v>281</v>
      </c>
    </row>
    <row r="974" s="13" customFormat="1">
      <c r="A974" s="13"/>
      <c r="B974" s="244"/>
      <c r="C974" s="245"/>
      <c r="D974" s="246" t="s">
        <v>288</v>
      </c>
      <c r="E974" s="247" t="s">
        <v>1</v>
      </c>
      <c r="F974" s="248" t="s">
        <v>911</v>
      </c>
      <c r="G974" s="245"/>
      <c r="H974" s="249">
        <v>39.649999999999999</v>
      </c>
      <c r="I974" s="250"/>
      <c r="J974" s="245"/>
      <c r="K974" s="245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288</v>
      </c>
      <c r="AU974" s="255" t="s">
        <v>86</v>
      </c>
      <c r="AV974" s="13" t="s">
        <v>86</v>
      </c>
      <c r="AW974" s="13" t="s">
        <v>33</v>
      </c>
      <c r="AX974" s="13" t="s">
        <v>77</v>
      </c>
      <c r="AY974" s="255" t="s">
        <v>281</v>
      </c>
    </row>
    <row r="975" s="13" customFormat="1">
      <c r="A975" s="13"/>
      <c r="B975" s="244"/>
      <c r="C975" s="245"/>
      <c r="D975" s="246" t="s">
        <v>288</v>
      </c>
      <c r="E975" s="247" t="s">
        <v>1</v>
      </c>
      <c r="F975" s="248" t="s">
        <v>912</v>
      </c>
      <c r="G975" s="245"/>
      <c r="H975" s="249">
        <v>15.91</v>
      </c>
      <c r="I975" s="250"/>
      <c r="J975" s="245"/>
      <c r="K975" s="245"/>
      <c r="L975" s="251"/>
      <c r="M975" s="252"/>
      <c r="N975" s="253"/>
      <c r="O975" s="253"/>
      <c r="P975" s="253"/>
      <c r="Q975" s="253"/>
      <c r="R975" s="253"/>
      <c r="S975" s="253"/>
      <c r="T975" s="25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5" t="s">
        <v>288</v>
      </c>
      <c r="AU975" s="255" t="s">
        <v>86</v>
      </c>
      <c r="AV975" s="13" t="s">
        <v>86</v>
      </c>
      <c r="AW975" s="13" t="s">
        <v>33</v>
      </c>
      <c r="AX975" s="13" t="s">
        <v>77</v>
      </c>
      <c r="AY975" s="255" t="s">
        <v>281</v>
      </c>
    </row>
    <row r="976" s="13" customFormat="1">
      <c r="A976" s="13"/>
      <c r="B976" s="244"/>
      <c r="C976" s="245"/>
      <c r="D976" s="246" t="s">
        <v>288</v>
      </c>
      <c r="E976" s="247" t="s">
        <v>1</v>
      </c>
      <c r="F976" s="248" t="s">
        <v>913</v>
      </c>
      <c r="G976" s="245"/>
      <c r="H976" s="249">
        <v>13.380000000000001</v>
      </c>
      <c r="I976" s="250"/>
      <c r="J976" s="245"/>
      <c r="K976" s="245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288</v>
      </c>
      <c r="AU976" s="255" t="s">
        <v>86</v>
      </c>
      <c r="AV976" s="13" t="s">
        <v>86</v>
      </c>
      <c r="AW976" s="13" t="s">
        <v>33</v>
      </c>
      <c r="AX976" s="13" t="s">
        <v>77</v>
      </c>
      <c r="AY976" s="255" t="s">
        <v>281</v>
      </c>
    </row>
    <row r="977" s="13" customFormat="1">
      <c r="A977" s="13"/>
      <c r="B977" s="244"/>
      <c r="C977" s="245"/>
      <c r="D977" s="246" t="s">
        <v>288</v>
      </c>
      <c r="E977" s="247" t="s">
        <v>1</v>
      </c>
      <c r="F977" s="248" t="s">
        <v>914</v>
      </c>
      <c r="G977" s="245"/>
      <c r="H977" s="249">
        <v>13.130000000000001</v>
      </c>
      <c r="I977" s="250"/>
      <c r="J977" s="245"/>
      <c r="K977" s="245"/>
      <c r="L977" s="251"/>
      <c r="M977" s="252"/>
      <c r="N977" s="253"/>
      <c r="O977" s="253"/>
      <c r="P977" s="253"/>
      <c r="Q977" s="253"/>
      <c r="R977" s="253"/>
      <c r="S977" s="253"/>
      <c r="T977" s="25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5" t="s">
        <v>288</v>
      </c>
      <c r="AU977" s="255" t="s">
        <v>86</v>
      </c>
      <c r="AV977" s="13" t="s">
        <v>86</v>
      </c>
      <c r="AW977" s="13" t="s">
        <v>33</v>
      </c>
      <c r="AX977" s="13" t="s">
        <v>77</v>
      </c>
      <c r="AY977" s="255" t="s">
        <v>281</v>
      </c>
    </row>
    <row r="978" s="13" customFormat="1">
      <c r="A978" s="13"/>
      <c r="B978" s="244"/>
      <c r="C978" s="245"/>
      <c r="D978" s="246" t="s">
        <v>288</v>
      </c>
      <c r="E978" s="247" t="s">
        <v>1</v>
      </c>
      <c r="F978" s="248" t="s">
        <v>915</v>
      </c>
      <c r="G978" s="245"/>
      <c r="H978" s="249">
        <v>13.380000000000001</v>
      </c>
      <c r="I978" s="250"/>
      <c r="J978" s="245"/>
      <c r="K978" s="245"/>
      <c r="L978" s="251"/>
      <c r="M978" s="252"/>
      <c r="N978" s="253"/>
      <c r="O978" s="253"/>
      <c r="P978" s="253"/>
      <c r="Q978" s="253"/>
      <c r="R978" s="253"/>
      <c r="S978" s="253"/>
      <c r="T978" s="25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5" t="s">
        <v>288</v>
      </c>
      <c r="AU978" s="255" t="s">
        <v>86</v>
      </c>
      <c r="AV978" s="13" t="s">
        <v>86</v>
      </c>
      <c r="AW978" s="13" t="s">
        <v>33</v>
      </c>
      <c r="AX978" s="13" t="s">
        <v>77</v>
      </c>
      <c r="AY978" s="255" t="s">
        <v>281</v>
      </c>
    </row>
    <row r="979" s="15" customFormat="1">
      <c r="A979" s="15"/>
      <c r="B979" s="267"/>
      <c r="C979" s="268"/>
      <c r="D979" s="246" t="s">
        <v>288</v>
      </c>
      <c r="E979" s="269" t="s">
        <v>1</v>
      </c>
      <c r="F979" s="270" t="s">
        <v>548</v>
      </c>
      <c r="G979" s="268"/>
      <c r="H979" s="271">
        <v>225.84</v>
      </c>
      <c r="I979" s="272"/>
      <c r="J979" s="268"/>
      <c r="K979" s="268"/>
      <c r="L979" s="273"/>
      <c r="M979" s="274"/>
      <c r="N979" s="275"/>
      <c r="O979" s="275"/>
      <c r="P979" s="275"/>
      <c r="Q979" s="275"/>
      <c r="R979" s="275"/>
      <c r="S979" s="275"/>
      <c r="T979" s="276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7" t="s">
        <v>288</v>
      </c>
      <c r="AU979" s="277" t="s">
        <v>86</v>
      </c>
      <c r="AV979" s="15" t="s">
        <v>94</v>
      </c>
      <c r="AW979" s="15" t="s">
        <v>33</v>
      </c>
      <c r="AX979" s="15" t="s">
        <v>77</v>
      </c>
      <c r="AY979" s="277" t="s">
        <v>281</v>
      </c>
    </row>
    <row r="980" s="14" customFormat="1">
      <c r="A980" s="14"/>
      <c r="B980" s="256"/>
      <c r="C980" s="257"/>
      <c r="D980" s="246" t="s">
        <v>288</v>
      </c>
      <c r="E980" s="258" t="s">
        <v>1</v>
      </c>
      <c r="F980" s="259" t="s">
        <v>290</v>
      </c>
      <c r="G980" s="257"/>
      <c r="H980" s="260">
        <v>1445.8900000000001</v>
      </c>
      <c r="I980" s="261"/>
      <c r="J980" s="257"/>
      <c r="K980" s="257"/>
      <c r="L980" s="262"/>
      <c r="M980" s="263"/>
      <c r="N980" s="264"/>
      <c r="O980" s="264"/>
      <c r="P980" s="264"/>
      <c r="Q980" s="264"/>
      <c r="R980" s="264"/>
      <c r="S980" s="264"/>
      <c r="T980" s="26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6" t="s">
        <v>288</v>
      </c>
      <c r="AU980" s="266" t="s">
        <v>86</v>
      </c>
      <c r="AV980" s="14" t="s">
        <v>119</v>
      </c>
      <c r="AW980" s="14" t="s">
        <v>33</v>
      </c>
      <c r="AX980" s="14" t="s">
        <v>84</v>
      </c>
      <c r="AY980" s="266" t="s">
        <v>281</v>
      </c>
    </row>
    <row r="981" s="2" customFormat="1" ht="21.75" customHeight="1">
      <c r="A981" s="39"/>
      <c r="B981" s="40"/>
      <c r="C981" s="230" t="s">
        <v>916</v>
      </c>
      <c r="D981" s="230" t="s">
        <v>283</v>
      </c>
      <c r="E981" s="231" t="s">
        <v>917</v>
      </c>
      <c r="F981" s="232" t="s">
        <v>918</v>
      </c>
      <c r="G981" s="233" t="s">
        <v>410</v>
      </c>
      <c r="H981" s="234">
        <v>1527.423</v>
      </c>
      <c r="I981" s="235"/>
      <c r="J981" s="236">
        <f>ROUND(I981*H981,2)</f>
        <v>0</v>
      </c>
      <c r="K981" s="237"/>
      <c r="L981" s="45"/>
      <c r="M981" s="238" t="s">
        <v>1</v>
      </c>
      <c r="N981" s="239" t="s">
        <v>42</v>
      </c>
      <c r="O981" s="92"/>
      <c r="P981" s="240">
        <f>O981*H981</f>
        <v>0</v>
      </c>
      <c r="Q981" s="240">
        <v>0</v>
      </c>
      <c r="R981" s="240">
        <f>Q981*H981</f>
        <v>0</v>
      </c>
      <c r="S981" s="240">
        <v>0.00029999999999999997</v>
      </c>
      <c r="T981" s="241">
        <f>S981*H981</f>
        <v>0.45822689999999994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2" t="s">
        <v>605</v>
      </c>
      <c r="AT981" s="242" t="s">
        <v>283</v>
      </c>
      <c r="AU981" s="242" t="s">
        <v>86</v>
      </c>
      <c r="AY981" s="18" t="s">
        <v>281</v>
      </c>
      <c r="BE981" s="243">
        <f>IF(N981="základní",J981,0)</f>
        <v>0</v>
      </c>
      <c r="BF981" s="243">
        <f>IF(N981="snížená",J981,0)</f>
        <v>0</v>
      </c>
      <c r="BG981" s="243">
        <f>IF(N981="zákl. přenesená",J981,0)</f>
        <v>0</v>
      </c>
      <c r="BH981" s="243">
        <f>IF(N981="sníž. přenesená",J981,0)</f>
        <v>0</v>
      </c>
      <c r="BI981" s="243">
        <f>IF(N981="nulová",J981,0)</f>
        <v>0</v>
      </c>
      <c r="BJ981" s="18" t="s">
        <v>84</v>
      </c>
      <c r="BK981" s="243">
        <f>ROUND(I981*H981,2)</f>
        <v>0</v>
      </c>
      <c r="BL981" s="18" t="s">
        <v>605</v>
      </c>
      <c r="BM981" s="242" t="s">
        <v>919</v>
      </c>
    </row>
    <row r="982" s="13" customFormat="1">
      <c r="A982" s="13"/>
      <c r="B982" s="244"/>
      <c r="C982" s="245"/>
      <c r="D982" s="246" t="s">
        <v>288</v>
      </c>
      <c r="E982" s="247" t="s">
        <v>1</v>
      </c>
      <c r="F982" s="248" t="s">
        <v>920</v>
      </c>
      <c r="G982" s="245"/>
      <c r="H982" s="249">
        <v>13.9</v>
      </c>
      <c r="I982" s="250"/>
      <c r="J982" s="245"/>
      <c r="K982" s="245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288</v>
      </c>
      <c r="AU982" s="255" t="s">
        <v>86</v>
      </c>
      <c r="AV982" s="13" t="s">
        <v>86</v>
      </c>
      <c r="AW982" s="13" t="s">
        <v>33</v>
      </c>
      <c r="AX982" s="13" t="s">
        <v>77</v>
      </c>
      <c r="AY982" s="255" t="s">
        <v>281</v>
      </c>
    </row>
    <row r="983" s="13" customFormat="1">
      <c r="A983" s="13"/>
      <c r="B983" s="244"/>
      <c r="C983" s="245"/>
      <c r="D983" s="246" t="s">
        <v>288</v>
      </c>
      <c r="E983" s="247" t="s">
        <v>1</v>
      </c>
      <c r="F983" s="248" t="s">
        <v>921</v>
      </c>
      <c r="G983" s="245"/>
      <c r="H983" s="249">
        <v>16.600000000000001</v>
      </c>
      <c r="I983" s="250"/>
      <c r="J983" s="245"/>
      <c r="K983" s="245"/>
      <c r="L983" s="251"/>
      <c r="M983" s="252"/>
      <c r="N983" s="253"/>
      <c r="O983" s="253"/>
      <c r="P983" s="253"/>
      <c r="Q983" s="253"/>
      <c r="R983" s="253"/>
      <c r="S983" s="253"/>
      <c r="T983" s="25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5" t="s">
        <v>288</v>
      </c>
      <c r="AU983" s="255" t="s">
        <v>86</v>
      </c>
      <c r="AV983" s="13" t="s">
        <v>86</v>
      </c>
      <c r="AW983" s="13" t="s">
        <v>33</v>
      </c>
      <c r="AX983" s="13" t="s">
        <v>77</v>
      </c>
      <c r="AY983" s="255" t="s">
        <v>281</v>
      </c>
    </row>
    <row r="984" s="13" customFormat="1">
      <c r="A984" s="13"/>
      <c r="B984" s="244"/>
      <c r="C984" s="245"/>
      <c r="D984" s="246" t="s">
        <v>288</v>
      </c>
      <c r="E984" s="247" t="s">
        <v>1</v>
      </c>
      <c r="F984" s="248" t="s">
        <v>922</v>
      </c>
      <c r="G984" s="245"/>
      <c r="H984" s="249">
        <v>16</v>
      </c>
      <c r="I984" s="250"/>
      <c r="J984" s="245"/>
      <c r="K984" s="245"/>
      <c r="L984" s="251"/>
      <c r="M984" s="252"/>
      <c r="N984" s="253"/>
      <c r="O984" s="253"/>
      <c r="P984" s="253"/>
      <c r="Q984" s="253"/>
      <c r="R984" s="253"/>
      <c r="S984" s="253"/>
      <c r="T984" s="25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5" t="s">
        <v>288</v>
      </c>
      <c r="AU984" s="255" t="s">
        <v>86</v>
      </c>
      <c r="AV984" s="13" t="s">
        <v>86</v>
      </c>
      <c r="AW984" s="13" t="s">
        <v>33</v>
      </c>
      <c r="AX984" s="13" t="s">
        <v>77</v>
      </c>
      <c r="AY984" s="255" t="s">
        <v>281</v>
      </c>
    </row>
    <row r="985" s="13" customFormat="1">
      <c r="A985" s="13"/>
      <c r="B985" s="244"/>
      <c r="C985" s="245"/>
      <c r="D985" s="246" t="s">
        <v>288</v>
      </c>
      <c r="E985" s="247" t="s">
        <v>1</v>
      </c>
      <c r="F985" s="248" t="s">
        <v>923</v>
      </c>
      <c r="G985" s="245"/>
      <c r="H985" s="249">
        <v>12.800000000000001</v>
      </c>
      <c r="I985" s="250"/>
      <c r="J985" s="245"/>
      <c r="K985" s="245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288</v>
      </c>
      <c r="AU985" s="255" t="s">
        <v>86</v>
      </c>
      <c r="AV985" s="13" t="s">
        <v>86</v>
      </c>
      <c r="AW985" s="13" t="s">
        <v>33</v>
      </c>
      <c r="AX985" s="13" t="s">
        <v>77</v>
      </c>
      <c r="AY985" s="255" t="s">
        <v>281</v>
      </c>
    </row>
    <row r="986" s="13" customFormat="1">
      <c r="A986" s="13"/>
      <c r="B986" s="244"/>
      <c r="C986" s="245"/>
      <c r="D986" s="246" t="s">
        <v>288</v>
      </c>
      <c r="E986" s="247" t="s">
        <v>1</v>
      </c>
      <c r="F986" s="248" t="s">
        <v>924</v>
      </c>
      <c r="G986" s="245"/>
      <c r="H986" s="249">
        <v>6.7999999999999998</v>
      </c>
      <c r="I986" s="250"/>
      <c r="J986" s="245"/>
      <c r="K986" s="245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288</v>
      </c>
      <c r="AU986" s="255" t="s">
        <v>86</v>
      </c>
      <c r="AV986" s="13" t="s">
        <v>86</v>
      </c>
      <c r="AW986" s="13" t="s">
        <v>33</v>
      </c>
      <c r="AX986" s="13" t="s">
        <v>77</v>
      </c>
      <c r="AY986" s="255" t="s">
        <v>281</v>
      </c>
    </row>
    <row r="987" s="13" customFormat="1">
      <c r="A987" s="13"/>
      <c r="B987" s="244"/>
      <c r="C987" s="245"/>
      <c r="D987" s="246" t="s">
        <v>288</v>
      </c>
      <c r="E987" s="247" t="s">
        <v>1</v>
      </c>
      <c r="F987" s="248" t="s">
        <v>925</v>
      </c>
      <c r="G987" s="245"/>
      <c r="H987" s="249">
        <v>16.800000000000001</v>
      </c>
      <c r="I987" s="250"/>
      <c r="J987" s="245"/>
      <c r="K987" s="245"/>
      <c r="L987" s="251"/>
      <c r="M987" s="252"/>
      <c r="N987" s="253"/>
      <c r="O987" s="253"/>
      <c r="P987" s="253"/>
      <c r="Q987" s="253"/>
      <c r="R987" s="253"/>
      <c r="S987" s="253"/>
      <c r="T987" s="25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5" t="s">
        <v>288</v>
      </c>
      <c r="AU987" s="255" t="s">
        <v>86</v>
      </c>
      <c r="AV987" s="13" t="s">
        <v>86</v>
      </c>
      <c r="AW987" s="13" t="s">
        <v>33</v>
      </c>
      <c r="AX987" s="13" t="s">
        <v>77</v>
      </c>
      <c r="AY987" s="255" t="s">
        <v>281</v>
      </c>
    </row>
    <row r="988" s="13" customFormat="1">
      <c r="A988" s="13"/>
      <c r="B988" s="244"/>
      <c r="C988" s="245"/>
      <c r="D988" s="246" t="s">
        <v>288</v>
      </c>
      <c r="E988" s="247" t="s">
        <v>1</v>
      </c>
      <c r="F988" s="248" t="s">
        <v>926</v>
      </c>
      <c r="G988" s="245"/>
      <c r="H988" s="249">
        <v>15.9</v>
      </c>
      <c r="I988" s="250"/>
      <c r="J988" s="245"/>
      <c r="K988" s="245"/>
      <c r="L988" s="251"/>
      <c r="M988" s="252"/>
      <c r="N988" s="253"/>
      <c r="O988" s="253"/>
      <c r="P988" s="253"/>
      <c r="Q988" s="253"/>
      <c r="R988" s="253"/>
      <c r="S988" s="253"/>
      <c r="T988" s="25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5" t="s">
        <v>288</v>
      </c>
      <c r="AU988" s="255" t="s">
        <v>86</v>
      </c>
      <c r="AV988" s="13" t="s">
        <v>86</v>
      </c>
      <c r="AW988" s="13" t="s">
        <v>33</v>
      </c>
      <c r="AX988" s="13" t="s">
        <v>77</v>
      </c>
      <c r="AY988" s="255" t="s">
        <v>281</v>
      </c>
    </row>
    <row r="989" s="13" customFormat="1">
      <c r="A989" s="13"/>
      <c r="B989" s="244"/>
      <c r="C989" s="245"/>
      <c r="D989" s="246" t="s">
        <v>288</v>
      </c>
      <c r="E989" s="247" t="s">
        <v>1</v>
      </c>
      <c r="F989" s="248" t="s">
        <v>927</v>
      </c>
      <c r="G989" s="245"/>
      <c r="H989" s="249">
        <v>27.199999999999999</v>
      </c>
      <c r="I989" s="250"/>
      <c r="J989" s="245"/>
      <c r="K989" s="245"/>
      <c r="L989" s="251"/>
      <c r="M989" s="252"/>
      <c r="N989" s="253"/>
      <c r="O989" s="253"/>
      <c r="P989" s="253"/>
      <c r="Q989" s="253"/>
      <c r="R989" s="253"/>
      <c r="S989" s="253"/>
      <c r="T989" s="25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5" t="s">
        <v>288</v>
      </c>
      <c r="AU989" s="255" t="s">
        <v>86</v>
      </c>
      <c r="AV989" s="13" t="s">
        <v>86</v>
      </c>
      <c r="AW989" s="13" t="s">
        <v>33</v>
      </c>
      <c r="AX989" s="13" t="s">
        <v>77</v>
      </c>
      <c r="AY989" s="255" t="s">
        <v>281</v>
      </c>
    </row>
    <row r="990" s="13" customFormat="1">
      <c r="A990" s="13"/>
      <c r="B990" s="244"/>
      <c r="C990" s="245"/>
      <c r="D990" s="246" t="s">
        <v>288</v>
      </c>
      <c r="E990" s="247" t="s">
        <v>1</v>
      </c>
      <c r="F990" s="248" t="s">
        <v>928</v>
      </c>
      <c r="G990" s="245"/>
      <c r="H990" s="249">
        <v>21.059999999999999</v>
      </c>
      <c r="I990" s="250"/>
      <c r="J990" s="245"/>
      <c r="K990" s="245"/>
      <c r="L990" s="251"/>
      <c r="M990" s="252"/>
      <c r="N990" s="253"/>
      <c r="O990" s="253"/>
      <c r="P990" s="253"/>
      <c r="Q990" s="253"/>
      <c r="R990" s="253"/>
      <c r="S990" s="253"/>
      <c r="T990" s="25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5" t="s">
        <v>288</v>
      </c>
      <c r="AU990" s="255" t="s">
        <v>86</v>
      </c>
      <c r="AV990" s="13" t="s">
        <v>86</v>
      </c>
      <c r="AW990" s="13" t="s">
        <v>33</v>
      </c>
      <c r="AX990" s="13" t="s">
        <v>77</v>
      </c>
      <c r="AY990" s="255" t="s">
        <v>281</v>
      </c>
    </row>
    <row r="991" s="13" customFormat="1">
      <c r="A991" s="13"/>
      <c r="B991" s="244"/>
      <c r="C991" s="245"/>
      <c r="D991" s="246" t="s">
        <v>288</v>
      </c>
      <c r="E991" s="247" t="s">
        <v>1</v>
      </c>
      <c r="F991" s="248" t="s">
        <v>929</v>
      </c>
      <c r="G991" s="245"/>
      <c r="H991" s="249">
        <v>76.890000000000001</v>
      </c>
      <c r="I991" s="250"/>
      <c r="J991" s="245"/>
      <c r="K991" s="245"/>
      <c r="L991" s="251"/>
      <c r="M991" s="252"/>
      <c r="N991" s="253"/>
      <c r="O991" s="253"/>
      <c r="P991" s="253"/>
      <c r="Q991" s="253"/>
      <c r="R991" s="253"/>
      <c r="S991" s="253"/>
      <c r="T991" s="25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5" t="s">
        <v>288</v>
      </c>
      <c r="AU991" s="255" t="s">
        <v>86</v>
      </c>
      <c r="AV991" s="13" t="s">
        <v>86</v>
      </c>
      <c r="AW991" s="13" t="s">
        <v>33</v>
      </c>
      <c r="AX991" s="13" t="s">
        <v>77</v>
      </c>
      <c r="AY991" s="255" t="s">
        <v>281</v>
      </c>
    </row>
    <row r="992" s="13" customFormat="1">
      <c r="A992" s="13"/>
      <c r="B992" s="244"/>
      <c r="C992" s="245"/>
      <c r="D992" s="246" t="s">
        <v>288</v>
      </c>
      <c r="E992" s="247" t="s">
        <v>1</v>
      </c>
      <c r="F992" s="248" t="s">
        <v>930</v>
      </c>
      <c r="G992" s="245"/>
      <c r="H992" s="249">
        <v>22.699999999999999</v>
      </c>
      <c r="I992" s="250"/>
      <c r="J992" s="245"/>
      <c r="K992" s="245"/>
      <c r="L992" s="251"/>
      <c r="M992" s="252"/>
      <c r="N992" s="253"/>
      <c r="O992" s="253"/>
      <c r="P992" s="253"/>
      <c r="Q992" s="253"/>
      <c r="R992" s="253"/>
      <c r="S992" s="253"/>
      <c r="T992" s="25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5" t="s">
        <v>288</v>
      </c>
      <c r="AU992" s="255" t="s">
        <v>86</v>
      </c>
      <c r="AV992" s="13" t="s">
        <v>86</v>
      </c>
      <c r="AW992" s="13" t="s">
        <v>33</v>
      </c>
      <c r="AX992" s="13" t="s">
        <v>77</v>
      </c>
      <c r="AY992" s="255" t="s">
        <v>281</v>
      </c>
    </row>
    <row r="993" s="13" customFormat="1">
      <c r="A993" s="13"/>
      <c r="B993" s="244"/>
      <c r="C993" s="245"/>
      <c r="D993" s="246" t="s">
        <v>288</v>
      </c>
      <c r="E993" s="247" t="s">
        <v>1</v>
      </c>
      <c r="F993" s="248" t="s">
        <v>931</v>
      </c>
      <c r="G993" s="245"/>
      <c r="H993" s="249">
        <v>14.4</v>
      </c>
      <c r="I993" s="250"/>
      <c r="J993" s="245"/>
      <c r="K993" s="245"/>
      <c r="L993" s="251"/>
      <c r="M993" s="252"/>
      <c r="N993" s="253"/>
      <c r="O993" s="253"/>
      <c r="P993" s="253"/>
      <c r="Q993" s="253"/>
      <c r="R993" s="253"/>
      <c r="S993" s="253"/>
      <c r="T993" s="25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5" t="s">
        <v>288</v>
      </c>
      <c r="AU993" s="255" t="s">
        <v>86</v>
      </c>
      <c r="AV993" s="13" t="s">
        <v>86</v>
      </c>
      <c r="AW993" s="13" t="s">
        <v>33</v>
      </c>
      <c r="AX993" s="13" t="s">
        <v>77</v>
      </c>
      <c r="AY993" s="255" t="s">
        <v>281</v>
      </c>
    </row>
    <row r="994" s="13" customFormat="1">
      <c r="A994" s="13"/>
      <c r="B994" s="244"/>
      <c r="C994" s="245"/>
      <c r="D994" s="246" t="s">
        <v>288</v>
      </c>
      <c r="E994" s="247" t="s">
        <v>1</v>
      </c>
      <c r="F994" s="248" t="s">
        <v>932</v>
      </c>
      <c r="G994" s="245"/>
      <c r="H994" s="249">
        <v>6.7999999999999998</v>
      </c>
      <c r="I994" s="250"/>
      <c r="J994" s="245"/>
      <c r="K994" s="245"/>
      <c r="L994" s="251"/>
      <c r="M994" s="252"/>
      <c r="N994" s="253"/>
      <c r="O994" s="253"/>
      <c r="P994" s="253"/>
      <c r="Q994" s="253"/>
      <c r="R994" s="253"/>
      <c r="S994" s="253"/>
      <c r="T994" s="25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5" t="s">
        <v>288</v>
      </c>
      <c r="AU994" s="255" t="s">
        <v>86</v>
      </c>
      <c r="AV994" s="13" t="s">
        <v>86</v>
      </c>
      <c r="AW994" s="13" t="s">
        <v>33</v>
      </c>
      <c r="AX994" s="13" t="s">
        <v>77</v>
      </c>
      <c r="AY994" s="255" t="s">
        <v>281</v>
      </c>
    </row>
    <row r="995" s="13" customFormat="1">
      <c r="A995" s="13"/>
      <c r="B995" s="244"/>
      <c r="C995" s="245"/>
      <c r="D995" s="246" t="s">
        <v>288</v>
      </c>
      <c r="E995" s="247" t="s">
        <v>1</v>
      </c>
      <c r="F995" s="248" t="s">
        <v>933</v>
      </c>
      <c r="G995" s="245"/>
      <c r="H995" s="249">
        <v>19.600000000000001</v>
      </c>
      <c r="I995" s="250"/>
      <c r="J995" s="245"/>
      <c r="K995" s="245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288</v>
      </c>
      <c r="AU995" s="255" t="s">
        <v>86</v>
      </c>
      <c r="AV995" s="13" t="s">
        <v>86</v>
      </c>
      <c r="AW995" s="13" t="s">
        <v>33</v>
      </c>
      <c r="AX995" s="13" t="s">
        <v>77</v>
      </c>
      <c r="AY995" s="255" t="s">
        <v>281</v>
      </c>
    </row>
    <row r="996" s="13" customFormat="1">
      <c r="A996" s="13"/>
      <c r="B996" s="244"/>
      <c r="C996" s="245"/>
      <c r="D996" s="246" t="s">
        <v>288</v>
      </c>
      <c r="E996" s="247" t="s">
        <v>1</v>
      </c>
      <c r="F996" s="248" t="s">
        <v>934</v>
      </c>
      <c r="G996" s="245"/>
      <c r="H996" s="249">
        <v>7.7999999999999998</v>
      </c>
      <c r="I996" s="250"/>
      <c r="J996" s="245"/>
      <c r="K996" s="245"/>
      <c r="L996" s="251"/>
      <c r="M996" s="252"/>
      <c r="N996" s="253"/>
      <c r="O996" s="253"/>
      <c r="P996" s="253"/>
      <c r="Q996" s="253"/>
      <c r="R996" s="253"/>
      <c r="S996" s="253"/>
      <c r="T996" s="25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5" t="s">
        <v>288</v>
      </c>
      <c r="AU996" s="255" t="s">
        <v>86</v>
      </c>
      <c r="AV996" s="13" t="s">
        <v>86</v>
      </c>
      <c r="AW996" s="13" t="s">
        <v>33</v>
      </c>
      <c r="AX996" s="13" t="s">
        <v>77</v>
      </c>
      <c r="AY996" s="255" t="s">
        <v>281</v>
      </c>
    </row>
    <row r="997" s="13" customFormat="1">
      <c r="A997" s="13"/>
      <c r="B997" s="244"/>
      <c r="C997" s="245"/>
      <c r="D997" s="246" t="s">
        <v>288</v>
      </c>
      <c r="E997" s="247" t="s">
        <v>1</v>
      </c>
      <c r="F997" s="248" t="s">
        <v>935</v>
      </c>
      <c r="G997" s="245"/>
      <c r="H997" s="249">
        <v>4.8399999999999999</v>
      </c>
      <c r="I997" s="250"/>
      <c r="J997" s="245"/>
      <c r="K997" s="245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288</v>
      </c>
      <c r="AU997" s="255" t="s">
        <v>86</v>
      </c>
      <c r="AV997" s="13" t="s">
        <v>86</v>
      </c>
      <c r="AW997" s="13" t="s">
        <v>33</v>
      </c>
      <c r="AX997" s="13" t="s">
        <v>77</v>
      </c>
      <c r="AY997" s="255" t="s">
        <v>281</v>
      </c>
    </row>
    <row r="998" s="13" customFormat="1">
      <c r="A998" s="13"/>
      <c r="B998" s="244"/>
      <c r="C998" s="245"/>
      <c r="D998" s="246" t="s">
        <v>288</v>
      </c>
      <c r="E998" s="247" t="s">
        <v>1</v>
      </c>
      <c r="F998" s="248" t="s">
        <v>936</v>
      </c>
      <c r="G998" s="245"/>
      <c r="H998" s="249">
        <v>6.2679999999999998</v>
      </c>
      <c r="I998" s="250"/>
      <c r="J998" s="245"/>
      <c r="K998" s="245"/>
      <c r="L998" s="251"/>
      <c r="M998" s="252"/>
      <c r="N998" s="253"/>
      <c r="O998" s="253"/>
      <c r="P998" s="253"/>
      <c r="Q998" s="253"/>
      <c r="R998" s="253"/>
      <c r="S998" s="253"/>
      <c r="T998" s="25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5" t="s">
        <v>288</v>
      </c>
      <c r="AU998" s="255" t="s">
        <v>86</v>
      </c>
      <c r="AV998" s="13" t="s">
        <v>86</v>
      </c>
      <c r="AW998" s="13" t="s">
        <v>33</v>
      </c>
      <c r="AX998" s="13" t="s">
        <v>77</v>
      </c>
      <c r="AY998" s="255" t="s">
        <v>281</v>
      </c>
    </row>
    <row r="999" s="13" customFormat="1">
      <c r="A999" s="13"/>
      <c r="B999" s="244"/>
      <c r="C999" s="245"/>
      <c r="D999" s="246" t="s">
        <v>288</v>
      </c>
      <c r="E999" s="247" t="s">
        <v>1</v>
      </c>
      <c r="F999" s="248" t="s">
        <v>937</v>
      </c>
      <c r="G999" s="245"/>
      <c r="H999" s="249">
        <v>8.1999999999999993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288</v>
      </c>
      <c r="AU999" s="255" t="s">
        <v>86</v>
      </c>
      <c r="AV999" s="13" t="s">
        <v>86</v>
      </c>
      <c r="AW999" s="13" t="s">
        <v>33</v>
      </c>
      <c r="AX999" s="13" t="s">
        <v>77</v>
      </c>
      <c r="AY999" s="255" t="s">
        <v>281</v>
      </c>
    </row>
    <row r="1000" s="13" customFormat="1">
      <c r="A1000" s="13"/>
      <c r="B1000" s="244"/>
      <c r="C1000" s="245"/>
      <c r="D1000" s="246" t="s">
        <v>288</v>
      </c>
      <c r="E1000" s="247" t="s">
        <v>1</v>
      </c>
      <c r="F1000" s="248" t="s">
        <v>938</v>
      </c>
      <c r="G1000" s="245"/>
      <c r="H1000" s="249">
        <v>12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288</v>
      </c>
      <c r="AU1000" s="255" t="s">
        <v>86</v>
      </c>
      <c r="AV1000" s="13" t="s">
        <v>86</v>
      </c>
      <c r="AW1000" s="13" t="s">
        <v>33</v>
      </c>
      <c r="AX1000" s="13" t="s">
        <v>77</v>
      </c>
      <c r="AY1000" s="255" t="s">
        <v>281</v>
      </c>
    </row>
    <row r="1001" s="13" customFormat="1">
      <c r="A1001" s="13"/>
      <c r="B1001" s="244"/>
      <c r="C1001" s="245"/>
      <c r="D1001" s="246" t="s">
        <v>288</v>
      </c>
      <c r="E1001" s="247" t="s">
        <v>1</v>
      </c>
      <c r="F1001" s="248" t="s">
        <v>939</v>
      </c>
      <c r="G1001" s="245"/>
      <c r="H1001" s="249">
        <v>15.800000000000001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288</v>
      </c>
      <c r="AU1001" s="255" t="s">
        <v>86</v>
      </c>
      <c r="AV1001" s="13" t="s">
        <v>86</v>
      </c>
      <c r="AW1001" s="13" t="s">
        <v>33</v>
      </c>
      <c r="AX1001" s="13" t="s">
        <v>77</v>
      </c>
      <c r="AY1001" s="255" t="s">
        <v>281</v>
      </c>
    </row>
    <row r="1002" s="13" customFormat="1">
      <c r="A1002" s="13"/>
      <c r="B1002" s="244"/>
      <c r="C1002" s="245"/>
      <c r="D1002" s="246" t="s">
        <v>288</v>
      </c>
      <c r="E1002" s="247" t="s">
        <v>1</v>
      </c>
      <c r="F1002" s="248" t="s">
        <v>940</v>
      </c>
      <c r="G1002" s="245"/>
      <c r="H1002" s="249">
        <v>20.199999999999999</v>
      </c>
      <c r="I1002" s="250"/>
      <c r="J1002" s="245"/>
      <c r="K1002" s="245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288</v>
      </c>
      <c r="AU1002" s="255" t="s">
        <v>86</v>
      </c>
      <c r="AV1002" s="13" t="s">
        <v>86</v>
      </c>
      <c r="AW1002" s="13" t="s">
        <v>33</v>
      </c>
      <c r="AX1002" s="13" t="s">
        <v>77</v>
      </c>
      <c r="AY1002" s="255" t="s">
        <v>281</v>
      </c>
    </row>
    <row r="1003" s="13" customFormat="1">
      <c r="A1003" s="13"/>
      <c r="B1003" s="244"/>
      <c r="C1003" s="245"/>
      <c r="D1003" s="246" t="s">
        <v>288</v>
      </c>
      <c r="E1003" s="247" t="s">
        <v>1</v>
      </c>
      <c r="F1003" s="248" t="s">
        <v>941</v>
      </c>
      <c r="G1003" s="245"/>
      <c r="H1003" s="249">
        <v>21.100000000000001</v>
      </c>
      <c r="I1003" s="250"/>
      <c r="J1003" s="245"/>
      <c r="K1003" s="245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288</v>
      </c>
      <c r="AU1003" s="255" t="s">
        <v>86</v>
      </c>
      <c r="AV1003" s="13" t="s">
        <v>86</v>
      </c>
      <c r="AW1003" s="13" t="s">
        <v>33</v>
      </c>
      <c r="AX1003" s="13" t="s">
        <v>77</v>
      </c>
      <c r="AY1003" s="255" t="s">
        <v>281</v>
      </c>
    </row>
    <row r="1004" s="13" customFormat="1">
      <c r="A1004" s="13"/>
      <c r="B1004" s="244"/>
      <c r="C1004" s="245"/>
      <c r="D1004" s="246" t="s">
        <v>288</v>
      </c>
      <c r="E1004" s="247" t="s">
        <v>1</v>
      </c>
      <c r="F1004" s="248" t="s">
        <v>942</v>
      </c>
      <c r="G1004" s="245"/>
      <c r="H1004" s="249">
        <v>25.399999999999999</v>
      </c>
      <c r="I1004" s="250"/>
      <c r="J1004" s="245"/>
      <c r="K1004" s="245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288</v>
      </c>
      <c r="AU1004" s="255" t="s">
        <v>86</v>
      </c>
      <c r="AV1004" s="13" t="s">
        <v>86</v>
      </c>
      <c r="AW1004" s="13" t="s">
        <v>33</v>
      </c>
      <c r="AX1004" s="13" t="s">
        <v>77</v>
      </c>
      <c r="AY1004" s="255" t="s">
        <v>281</v>
      </c>
    </row>
    <row r="1005" s="13" customFormat="1">
      <c r="A1005" s="13"/>
      <c r="B1005" s="244"/>
      <c r="C1005" s="245"/>
      <c r="D1005" s="246" t="s">
        <v>288</v>
      </c>
      <c r="E1005" s="247" t="s">
        <v>1</v>
      </c>
      <c r="F1005" s="248" t="s">
        <v>943</v>
      </c>
      <c r="G1005" s="245"/>
      <c r="H1005" s="249">
        <v>16.84</v>
      </c>
      <c r="I1005" s="250"/>
      <c r="J1005" s="245"/>
      <c r="K1005" s="245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5" t="s">
        <v>288</v>
      </c>
      <c r="AU1005" s="255" t="s">
        <v>86</v>
      </c>
      <c r="AV1005" s="13" t="s">
        <v>86</v>
      </c>
      <c r="AW1005" s="13" t="s">
        <v>33</v>
      </c>
      <c r="AX1005" s="13" t="s">
        <v>77</v>
      </c>
      <c r="AY1005" s="255" t="s">
        <v>281</v>
      </c>
    </row>
    <row r="1006" s="13" customFormat="1">
      <c r="A1006" s="13"/>
      <c r="B1006" s="244"/>
      <c r="C1006" s="245"/>
      <c r="D1006" s="246" t="s">
        <v>288</v>
      </c>
      <c r="E1006" s="247" t="s">
        <v>1</v>
      </c>
      <c r="F1006" s="248" t="s">
        <v>944</v>
      </c>
      <c r="G1006" s="245"/>
      <c r="H1006" s="249">
        <v>11.6</v>
      </c>
      <c r="I1006" s="250"/>
      <c r="J1006" s="245"/>
      <c r="K1006" s="245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5" t="s">
        <v>288</v>
      </c>
      <c r="AU1006" s="255" t="s">
        <v>86</v>
      </c>
      <c r="AV1006" s="13" t="s">
        <v>86</v>
      </c>
      <c r="AW1006" s="13" t="s">
        <v>33</v>
      </c>
      <c r="AX1006" s="13" t="s">
        <v>77</v>
      </c>
      <c r="AY1006" s="255" t="s">
        <v>281</v>
      </c>
    </row>
    <row r="1007" s="13" customFormat="1">
      <c r="A1007" s="13"/>
      <c r="B1007" s="244"/>
      <c r="C1007" s="245"/>
      <c r="D1007" s="246" t="s">
        <v>288</v>
      </c>
      <c r="E1007" s="247" t="s">
        <v>1</v>
      </c>
      <c r="F1007" s="248" t="s">
        <v>945</v>
      </c>
      <c r="G1007" s="245"/>
      <c r="H1007" s="249">
        <v>50.799999999999997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288</v>
      </c>
      <c r="AU1007" s="255" t="s">
        <v>86</v>
      </c>
      <c r="AV1007" s="13" t="s">
        <v>86</v>
      </c>
      <c r="AW1007" s="13" t="s">
        <v>33</v>
      </c>
      <c r="AX1007" s="13" t="s">
        <v>77</v>
      </c>
      <c r="AY1007" s="255" t="s">
        <v>281</v>
      </c>
    </row>
    <row r="1008" s="13" customFormat="1">
      <c r="A1008" s="13"/>
      <c r="B1008" s="244"/>
      <c r="C1008" s="245"/>
      <c r="D1008" s="246" t="s">
        <v>288</v>
      </c>
      <c r="E1008" s="247" t="s">
        <v>1</v>
      </c>
      <c r="F1008" s="248" t="s">
        <v>946</v>
      </c>
      <c r="G1008" s="245"/>
      <c r="H1008" s="249">
        <v>21.960000000000001</v>
      </c>
      <c r="I1008" s="250"/>
      <c r="J1008" s="245"/>
      <c r="K1008" s="245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288</v>
      </c>
      <c r="AU1008" s="255" t="s">
        <v>86</v>
      </c>
      <c r="AV1008" s="13" t="s">
        <v>86</v>
      </c>
      <c r="AW1008" s="13" t="s">
        <v>33</v>
      </c>
      <c r="AX1008" s="13" t="s">
        <v>77</v>
      </c>
      <c r="AY1008" s="255" t="s">
        <v>281</v>
      </c>
    </row>
    <row r="1009" s="13" customFormat="1">
      <c r="A1009" s="13"/>
      <c r="B1009" s="244"/>
      <c r="C1009" s="245"/>
      <c r="D1009" s="246" t="s">
        <v>288</v>
      </c>
      <c r="E1009" s="247" t="s">
        <v>1</v>
      </c>
      <c r="F1009" s="248" t="s">
        <v>947</v>
      </c>
      <c r="G1009" s="245"/>
      <c r="H1009" s="249">
        <v>14.5</v>
      </c>
      <c r="I1009" s="250"/>
      <c r="J1009" s="245"/>
      <c r="K1009" s="245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5" t="s">
        <v>288</v>
      </c>
      <c r="AU1009" s="255" t="s">
        <v>86</v>
      </c>
      <c r="AV1009" s="13" t="s">
        <v>86</v>
      </c>
      <c r="AW1009" s="13" t="s">
        <v>33</v>
      </c>
      <c r="AX1009" s="13" t="s">
        <v>77</v>
      </c>
      <c r="AY1009" s="255" t="s">
        <v>281</v>
      </c>
    </row>
    <row r="1010" s="13" customFormat="1">
      <c r="A1010" s="13"/>
      <c r="B1010" s="244"/>
      <c r="C1010" s="245"/>
      <c r="D1010" s="246" t="s">
        <v>288</v>
      </c>
      <c r="E1010" s="247" t="s">
        <v>1</v>
      </c>
      <c r="F1010" s="248" t="s">
        <v>948</v>
      </c>
      <c r="G1010" s="245"/>
      <c r="H1010" s="249">
        <v>13.5</v>
      </c>
      <c r="I1010" s="250"/>
      <c r="J1010" s="245"/>
      <c r="K1010" s="245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288</v>
      </c>
      <c r="AU1010" s="255" t="s">
        <v>86</v>
      </c>
      <c r="AV1010" s="13" t="s">
        <v>86</v>
      </c>
      <c r="AW1010" s="13" t="s">
        <v>33</v>
      </c>
      <c r="AX1010" s="13" t="s">
        <v>77</v>
      </c>
      <c r="AY1010" s="255" t="s">
        <v>281</v>
      </c>
    </row>
    <row r="1011" s="13" customFormat="1">
      <c r="A1011" s="13"/>
      <c r="B1011" s="244"/>
      <c r="C1011" s="245"/>
      <c r="D1011" s="246" t="s">
        <v>288</v>
      </c>
      <c r="E1011" s="247" t="s">
        <v>1</v>
      </c>
      <c r="F1011" s="248" t="s">
        <v>949</v>
      </c>
      <c r="G1011" s="245"/>
      <c r="H1011" s="249">
        <v>17.899999999999999</v>
      </c>
      <c r="I1011" s="250"/>
      <c r="J1011" s="245"/>
      <c r="K1011" s="245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5" t="s">
        <v>288</v>
      </c>
      <c r="AU1011" s="255" t="s">
        <v>86</v>
      </c>
      <c r="AV1011" s="13" t="s">
        <v>86</v>
      </c>
      <c r="AW1011" s="13" t="s">
        <v>33</v>
      </c>
      <c r="AX1011" s="13" t="s">
        <v>77</v>
      </c>
      <c r="AY1011" s="255" t="s">
        <v>281</v>
      </c>
    </row>
    <row r="1012" s="13" customFormat="1">
      <c r="A1012" s="13"/>
      <c r="B1012" s="244"/>
      <c r="C1012" s="245"/>
      <c r="D1012" s="246" t="s">
        <v>288</v>
      </c>
      <c r="E1012" s="247" t="s">
        <v>1</v>
      </c>
      <c r="F1012" s="248" t="s">
        <v>950</v>
      </c>
      <c r="G1012" s="245"/>
      <c r="H1012" s="249">
        <v>21.800000000000001</v>
      </c>
      <c r="I1012" s="250"/>
      <c r="J1012" s="245"/>
      <c r="K1012" s="245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288</v>
      </c>
      <c r="AU1012" s="255" t="s">
        <v>86</v>
      </c>
      <c r="AV1012" s="13" t="s">
        <v>86</v>
      </c>
      <c r="AW1012" s="13" t="s">
        <v>33</v>
      </c>
      <c r="AX1012" s="13" t="s">
        <v>77</v>
      </c>
      <c r="AY1012" s="255" t="s">
        <v>281</v>
      </c>
    </row>
    <row r="1013" s="15" customFormat="1">
      <c r="A1013" s="15"/>
      <c r="B1013" s="267"/>
      <c r="C1013" s="268"/>
      <c r="D1013" s="246" t="s">
        <v>288</v>
      </c>
      <c r="E1013" s="269" t="s">
        <v>1</v>
      </c>
      <c r="F1013" s="270" t="s">
        <v>465</v>
      </c>
      <c r="G1013" s="268"/>
      <c r="H1013" s="271">
        <v>577.95799999999997</v>
      </c>
      <c r="I1013" s="272"/>
      <c r="J1013" s="268"/>
      <c r="K1013" s="268"/>
      <c r="L1013" s="273"/>
      <c r="M1013" s="274"/>
      <c r="N1013" s="275"/>
      <c r="O1013" s="275"/>
      <c r="P1013" s="275"/>
      <c r="Q1013" s="275"/>
      <c r="R1013" s="275"/>
      <c r="S1013" s="275"/>
      <c r="T1013" s="276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7" t="s">
        <v>288</v>
      </c>
      <c r="AU1013" s="277" t="s">
        <v>86</v>
      </c>
      <c r="AV1013" s="15" t="s">
        <v>94</v>
      </c>
      <c r="AW1013" s="15" t="s">
        <v>33</v>
      </c>
      <c r="AX1013" s="15" t="s">
        <v>77</v>
      </c>
      <c r="AY1013" s="277" t="s">
        <v>281</v>
      </c>
    </row>
    <row r="1014" s="13" customFormat="1">
      <c r="A1014" s="13"/>
      <c r="B1014" s="244"/>
      <c r="C1014" s="245"/>
      <c r="D1014" s="246" t="s">
        <v>288</v>
      </c>
      <c r="E1014" s="247" t="s">
        <v>1</v>
      </c>
      <c r="F1014" s="248" t="s">
        <v>951</v>
      </c>
      <c r="G1014" s="245"/>
      <c r="H1014" s="249">
        <v>19.699999999999999</v>
      </c>
      <c r="I1014" s="250"/>
      <c r="J1014" s="245"/>
      <c r="K1014" s="245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288</v>
      </c>
      <c r="AU1014" s="255" t="s">
        <v>86</v>
      </c>
      <c r="AV1014" s="13" t="s">
        <v>86</v>
      </c>
      <c r="AW1014" s="13" t="s">
        <v>33</v>
      </c>
      <c r="AX1014" s="13" t="s">
        <v>77</v>
      </c>
      <c r="AY1014" s="255" t="s">
        <v>281</v>
      </c>
    </row>
    <row r="1015" s="13" customFormat="1">
      <c r="A1015" s="13"/>
      <c r="B1015" s="244"/>
      <c r="C1015" s="245"/>
      <c r="D1015" s="246" t="s">
        <v>288</v>
      </c>
      <c r="E1015" s="247" t="s">
        <v>1</v>
      </c>
      <c r="F1015" s="248" t="s">
        <v>952</v>
      </c>
      <c r="G1015" s="245"/>
      <c r="H1015" s="249">
        <v>11.94</v>
      </c>
      <c r="I1015" s="250"/>
      <c r="J1015" s="245"/>
      <c r="K1015" s="245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288</v>
      </c>
      <c r="AU1015" s="255" t="s">
        <v>86</v>
      </c>
      <c r="AV1015" s="13" t="s">
        <v>86</v>
      </c>
      <c r="AW1015" s="13" t="s">
        <v>33</v>
      </c>
      <c r="AX1015" s="13" t="s">
        <v>77</v>
      </c>
      <c r="AY1015" s="255" t="s">
        <v>281</v>
      </c>
    </row>
    <row r="1016" s="13" customFormat="1">
      <c r="A1016" s="13"/>
      <c r="B1016" s="244"/>
      <c r="C1016" s="245"/>
      <c r="D1016" s="246" t="s">
        <v>288</v>
      </c>
      <c r="E1016" s="247" t="s">
        <v>1</v>
      </c>
      <c r="F1016" s="248" t="s">
        <v>953</v>
      </c>
      <c r="G1016" s="245"/>
      <c r="H1016" s="249">
        <v>17.559999999999999</v>
      </c>
      <c r="I1016" s="250"/>
      <c r="J1016" s="245"/>
      <c r="K1016" s="245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5" t="s">
        <v>288</v>
      </c>
      <c r="AU1016" s="255" t="s">
        <v>86</v>
      </c>
      <c r="AV1016" s="13" t="s">
        <v>86</v>
      </c>
      <c r="AW1016" s="13" t="s">
        <v>33</v>
      </c>
      <c r="AX1016" s="13" t="s">
        <v>77</v>
      </c>
      <c r="AY1016" s="255" t="s">
        <v>281</v>
      </c>
    </row>
    <row r="1017" s="13" customFormat="1">
      <c r="A1017" s="13"/>
      <c r="B1017" s="244"/>
      <c r="C1017" s="245"/>
      <c r="D1017" s="246" t="s">
        <v>288</v>
      </c>
      <c r="E1017" s="247" t="s">
        <v>1</v>
      </c>
      <c r="F1017" s="248" t="s">
        <v>954</v>
      </c>
      <c r="G1017" s="245"/>
      <c r="H1017" s="249">
        <v>33.340000000000003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288</v>
      </c>
      <c r="AU1017" s="255" t="s">
        <v>86</v>
      </c>
      <c r="AV1017" s="13" t="s">
        <v>86</v>
      </c>
      <c r="AW1017" s="13" t="s">
        <v>33</v>
      </c>
      <c r="AX1017" s="13" t="s">
        <v>77</v>
      </c>
      <c r="AY1017" s="255" t="s">
        <v>281</v>
      </c>
    </row>
    <row r="1018" s="13" customFormat="1">
      <c r="A1018" s="13"/>
      <c r="B1018" s="244"/>
      <c r="C1018" s="245"/>
      <c r="D1018" s="246" t="s">
        <v>288</v>
      </c>
      <c r="E1018" s="247" t="s">
        <v>1</v>
      </c>
      <c r="F1018" s="248" t="s">
        <v>955</v>
      </c>
      <c r="G1018" s="245"/>
      <c r="H1018" s="249">
        <v>37.314999999999998</v>
      </c>
      <c r="I1018" s="250"/>
      <c r="J1018" s="245"/>
      <c r="K1018" s="245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288</v>
      </c>
      <c r="AU1018" s="255" t="s">
        <v>86</v>
      </c>
      <c r="AV1018" s="13" t="s">
        <v>86</v>
      </c>
      <c r="AW1018" s="13" t="s">
        <v>33</v>
      </c>
      <c r="AX1018" s="13" t="s">
        <v>77</v>
      </c>
      <c r="AY1018" s="255" t="s">
        <v>281</v>
      </c>
    </row>
    <row r="1019" s="13" customFormat="1">
      <c r="A1019" s="13"/>
      <c r="B1019" s="244"/>
      <c r="C1019" s="245"/>
      <c r="D1019" s="246" t="s">
        <v>288</v>
      </c>
      <c r="E1019" s="247" t="s">
        <v>1</v>
      </c>
      <c r="F1019" s="248" t="s">
        <v>956</v>
      </c>
      <c r="G1019" s="245"/>
      <c r="H1019" s="249">
        <v>8.3000000000000007</v>
      </c>
      <c r="I1019" s="250"/>
      <c r="J1019" s="245"/>
      <c r="K1019" s="245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288</v>
      </c>
      <c r="AU1019" s="255" t="s">
        <v>86</v>
      </c>
      <c r="AV1019" s="13" t="s">
        <v>86</v>
      </c>
      <c r="AW1019" s="13" t="s">
        <v>33</v>
      </c>
      <c r="AX1019" s="13" t="s">
        <v>77</v>
      </c>
      <c r="AY1019" s="255" t="s">
        <v>281</v>
      </c>
    </row>
    <row r="1020" s="13" customFormat="1">
      <c r="A1020" s="13"/>
      <c r="B1020" s="244"/>
      <c r="C1020" s="245"/>
      <c r="D1020" s="246" t="s">
        <v>288</v>
      </c>
      <c r="E1020" s="247" t="s">
        <v>1</v>
      </c>
      <c r="F1020" s="248" t="s">
        <v>957</v>
      </c>
      <c r="G1020" s="245"/>
      <c r="H1020" s="249">
        <v>7.7000000000000002</v>
      </c>
      <c r="I1020" s="250"/>
      <c r="J1020" s="245"/>
      <c r="K1020" s="245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288</v>
      </c>
      <c r="AU1020" s="255" t="s">
        <v>86</v>
      </c>
      <c r="AV1020" s="13" t="s">
        <v>86</v>
      </c>
      <c r="AW1020" s="13" t="s">
        <v>33</v>
      </c>
      <c r="AX1020" s="13" t="s">
        <v>77</v>
      </c>
      <c r="AY1020" s="255" t="s">
        <v>281</v>
      </c>
    </row>
    <row r="1021" s="13" customFormat="1">
      <c r="A1021" s="13"/>
      <c r="B1021" s="244"/>
      <c r="C1021" s="245"/>
      <c r="D1021" s="246" t="s">
        <v>288</v>
      </c>
      <c r="E1021" s="247" t="s">
        <v>1</v>
      </c>
      <c r="F1021" s="248" t="s">
        <v>958</v>
      </c>
      <c r="G1021" s="245"/>
      <c r="H1021" s="249">
        <v>7.4000000000000004</v>
      </c>
      <c r="I1021" s="250"/>
      <c r="J1021" s="245"/>
      <c r="K1021" s="245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5" t="s">
        <v>288</v>
      </c>
      <c r="AU1021" s="255" t="s">
        <v>86</v>
      </c>
      <c r="AV1021" s="13" t="s">
        <v>86</v>
      </c>
      <c r="AW1021" s="13" t="s">
        <v>33</v>
      </c>
      <c r="AX1021" s="13" t="s">
        <v>77</v>
      </c>
      <c r="AY1021" s="255" t="s">
        <v>281</v>
      </c>
    </row>
    <row r="1022" s="13" customFormat="1">
      <c r="A1022" s="13"/>
      <c r="B1022" s="244"/>
      <c r="C1022" s="245"/>
      <c r="D1022" s="246" t="s">
        <v>288</v>
      </c>
      <c r="E1022" s="247" t="s">
        <v>1</v>
      </c>
      <c r="F1022" s="248" t="s">
        <v>959</v>
      </c>
      <c r="G1022" s="245"/>
      <c r="H1022" s="249">
        <v>11.9</v>
      </c>
      <c r="I1022" s="250"/>
      <c r="J1022" s="245"/>
      <c r="K1022" s="245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5" t="s">
        <v>288</v>
      </c>
      <c r="AU1022" s="255" t="s">
        <v>86</v>
      </c>
      <c r="AV1022" s="13" t="s">
        <v>86</v>
      </c>
      <c r="AW1022" s="13" t="s">
        <v>33</v>
      </c>
      <c r="AX1022" s="13" t="s">
        <v>77</v>
      </c>
      <c r="AY1022" s="255" t="s">
        <v>281</v>
      </c>
    </row>
    <row r="1023" s="13" customFormat="1">
      <c r="A1023" s="13"/>
      <c r="B1023" s="244"/>
      <c r="C1023" s="245"/>
      <c r="D1023" s="246" t="s">
        <v>288</v>
      </c>
      <c r="E1023" s="247" t="s">
        <v>1</v>
      </c>
      <c r="F1023" s="248" t="s">
        <v>960</v>
      </c>
      <c r="G1023" s="245"/>
      <c r="H1023" s="249">
        <v>16.600000000000001</v>
      </c>
      <c r="I1023" s="250"/>
      <c r="J1023" s="245"/>
      <c r="K1023" s="245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288</v>
      </c>
      <c r="AU1023" s="255" t="s">
        <v>86</v>
      </c>
      <c r="AV1023" s="13" t="s">
        <v>86</v>
      </c>
      <c r="AW1023" s="13" t="s">
        <v>33</v>
      </c>
      <c r="AX1023" s="13" t="s">
        <v>77</v>
      </c>
      <c r="AY1023" s="255" t="s">
        <v>281</v>
      </c>
    </row>
    <row r="1024" s="13" customFormat="1">
      <c r="A1024" s="13"/>
      <c r="B1024" s="244"/>
      <c r="C1024" s="245"/>
      <c r="D1024" s="246" t="s">
        <v>288</v>
      </c>
      <c r="E1024" s="247" t="s">
        <v>1</v>
      </c>
      <c r="F1024" s="248" t="s">
        <v>961</v>
      </c>
      <c r="G1024" s="245"/>
      <c r="H1024" s="249">
        <v>22.140000000000001</v>
      </c>
      <c r="I1024" s="250"/>
      <c r="J1024" s="245"/>
      <c r="K1024" s="245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5" t="s">
        <v>288</v>
      </c>
      <c r="AU1024" s="255" t="s">
        <v>86</v>
      </c>
      <c r="AV1024" s="13" t="s">
        <v>86</v>
      </c>
      <c r="AW1024" s="13" t="s">
        <v>33</v>
      </c>
      <c r="AX1024" s="13" t="s">
        <v>77</v>
      </c>
      <c r="AY1024" s="255" t="s">
        <v>281</v>
      </c>
    </row>
    <row r="1025" s="13" customFormat="1">
      <c r="A1025" s="13"/>
      <c r="B1025" s="244"/>
      <c r="C1025" s="245"/>
      <c r="D1025" s="246" t="s">
        <v>288</v>
      </c>
      <c r="E1025" s="247" t="s">
        <v>1</v>
      </c>
      <c r="F1025" s="248" t="s">
        <v>962</v>
      </c>
      <c r="G1025" s="245"/>
      <c r="H1025" s="249">
        <v>14.6</v>
      </c>
      <c r="I1025" s="250"/>
      <c r="J1025" s="245"/>
      <c r="K1025" s="245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5" t="s">
        <v>288</v>
      </c>
      <c r="AU1025" s="255" t="s">
        <v>86</v>
      </c>
      <c r="AV1025" s="13" t="s">
        <v>86</v>
      </c>
      <c r="AW1025" s="13" t="s">
        <v>33</v>
      </c>
      <c r="AX1025" s="13" t="s">
        <v>77</v>
      </c>
      <c r="AY1025" s="255" t="s">
        <v>281</v>
      </c>
    </row>
    <row r="1026" s="13" customFormat="1">
      <c r="A1026" s="13"/>
      <c r="B1026" s="244"/>
      <c r="C1026" s="245"/>
      <c r="D1026" s="246" t="s">
        <v>288</v>
      </c>
      <c r="E1026" s="247" t="s">
        <v>1</v>
      </c>
      <c r="F1026" s="248" t="s">
        <v>963</v>
      </c>
      <c r="G1026" s="245"/>
      <c r="H1026" s="249">
        <v>10</v>
      </c>
      <c r="I1026" s="250"/>
      <c r="J1026" s="245"/>
      <c r="K1026" s="245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288</v>
      </c>
      <c r="AU1026" s="255" t="s">
        <v>86</v>
      </c>
      <c r="AV1026" s="13" t="s">
        <v>86</v>
      </c>
      <c r="AW1026" s="13" t="s">
        <v>33</v>
      </c>
      <c r="AX1026" s="13" t="s">
        <v>77</v>
      </c>
      <c r="AY1026" s="255" t="s">
        <v>281</v>
      </c>
    </row>
    <row r="1027" s="13" customFormat="1">
      <c r="A1027" s="13"/>
      <c r="B1027" s="244"/>
      <c r="C1027" s="245"/>
      <c r="D1027" s="246" t="s">
        <v>288</v>
      </c>
      <c r="E1027" s="247" t="s">
        <v>1</v>
      </c>
      <c r="F1027" s="248" t="s">
        <v>964</v>
      </c>
      <c r="G1027" s="245"/>
      <c r="H1027" s="249">
        <v>8.5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288</v>
      </c>
      <c r="AU1027" s="255" t="s">
        <v>86</v>
      </c>
      <c r="AV1027" s="13" t="s">
        <v>86</v>
      </c>
      <c r="AW1027" s="13" t="s">
        <v>33</v>
      </c>
      <c r="AX1027" s="13" t="s">
        <v>77</v>
      </c>
      <c r="AY1027" s="255" t="s">
        <v>281</v>
      </c>
    </row>
    <row r="1028" s="13" customFormat="1">
      <c r="A1028" s="13"/>
      <c r="B1028" s="244"/>
      <c r="C1028" s="245"/>
      <c r="D1028" s="246" t="s">
        <v>288</v>
      </c>
      <c r="E1028" s="247" t="s">
        <v>1</v>
      </c>
      <c r="F1028" s="248" t="s">
        <v>965</v>
      </c>
      <c r="G1028" s="245"/>
      <c r="H1028" s="249">
        <v>15.300000000000001</v>
      </c>
      <c r="I1028" s="250"/>
      <c r="J1028" s="245"/>
      <c r="K1028" s="245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288</v>
      </c>
      <c r="AU1028" s="255" t="s">
        <v>86</v>
      </c>
      <c r="AV1028" s="13" t="s">
        <v>86</v>
      </c>
      <c r="AW1028" s="13" t="s">
        <v>33</v>
      </c>
      <c r="AX1028" s="13" t="s">
        <v>77</v>
      </c>
      <c r="AY1028" s="255" t="s">
        <v>281</v>
      </c>
    </row>
    <row r="1029" s="13" customFormat="1">
      <c r="A1029" s="13"/>
      <c r="B1029" s="244"/>
      <c r="C1029" s="245"/>
      <c r="D1029" s="246" t="s">
        <v>288</v>
      </c>
      <c r="E1029" s="247" t="s">
        <v>1</v>
      </c>
      <c r="F1029" s="248" t="s">
        <v>966</v>
      </c>
      <c r="G1029" s="245"/>
      <c r="H1029" s="249">
        <v>8.9000000000000004</v>
      </c>
      <c r="I1029" s="250"/>
      <c r="J1029" s="245"/>
      <c r="K1029" s="245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288</v>
      </c>
      <c r="AU1029" s="255" t="s">
        <v>86</v>
      </c>
      <c r="AV1029" s="13" t="s">
        <v>86</v>
      </c>
      <c r="AW1029" s="13" t="s">
        <v>33</v>
      </c>
      <c r="AX1029" s="13" t="s">
        <v>77</v>
      </c>
      <c r="AY1029" s="255" t="s">
        <v>281</v>
      </c>
    </row>
    <row r="1030" s="13" customFormat="1">
      <c r="A1030" s="13"/>
      <c r="B1030" s="244"/>
      <c r="C1030" s="245"/>
      <c r="D1030" s="246" t="s">
        <v>288</v>
      </c>
      <c r="E1030" s="247" t="s">
        <v>1</v>
      </c>
      <c r="F1030" s="248" t="s">
        <v>967</v>
      </c>
      <c r="G1030" s="245"/>
      <c r="H1030" s="249">
        <v>22.5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288</v>
      </c>
      <c r="AU1030" s="255" t="s">
        <v>86</v>
      </c>
      <c r="AV1030" s="13" t="s">
        <v>86</v>
      </c>
      <c r="AW1030" s="13" t="s">
        <v>33</v>
      </c>
      <c r="AX1030" s="13" t="s">
        <v>77</v>
      </c>
      <c r="AY1030" s="255" t="s">
        <v>281</v>
      </c>
    </row>
    <row r="1031" s="13" customFormat="1">
      <c r="A1031" s="13"/>
      <c r="B1031" s="244"/>
      <c r="C1031" s="245"/>
      <c r="D1031" s="246" t="s">
        <v>288</v>
      </c>
      <c r="E1031" s="247" t="s">
        <v>1</v>
      </c>
      <c r="F1031" s="248" t="s">
        <v>968</v>
      </c>
      <c r="G1031" s="245"/>
      <c r="H1031" s="249">
        <v>18.300000000000001</v>
      </c>
      <c r="I1031" s="250"/>
      <c r="J1031" s="245"/>
      <c r="K1031" s="245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288</v>
      </c>
      <c r="AU1031" s="255" t="s">
        <v>86</v>
      </c>
      <c r="AV1031" s="13" t="s">
        <v>86</v>
      </c>
      <c r="AW1031" s="13" t="s">
        <v>33</v>
      </c>
      <c r="AX1031" s="13" t="s">
        <v>77</v>
      </c>
      <c r="AY1031" s="255" t="s">
        <v>281</v>
      </c>
    </row>
    <row r="1032" s="13" customFormat="1">
      <c r="A1032" s="13"/>
      <c r="B1032" s="244"/>
      <c r="C1032" s="245"/>
      <c r="D1032" s="246" t="s">
        <v>288</v>
      </c>
      <c r="E1032" s="247" t="s">
        <v>1</v>
      </c>
      <c r="F1032" s="248" t="s">
        <v>969</v>
      </c>
      <c r="G1032" s="245"/>
      <c r="H1032" s="249">
        <v>12.6</v>
      </c>
      <c r="I1032" s="250"/>
      <c r="J1032" s="245"/>
      <c r="K1032" s="245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5" t="s">
        <v>288</v>
      </c>
      <c r="AU1032" s="255" t="s">
        <v>86</v>
      </c>
      <c r="AV1032" s="13" t="s">
        <v>86</v>
      </c>
      <c r="AW1032" s="13" t="s">
        <v>33</v>
      </c>
      <c r="AX1032" s="13" t="s">
        <v>77</v>
      </c>
      <c r="AY1032" s="255" t="s">
        <v>281</v>
      </c>
    </row>
    <row r="1033" s="13" customFormat="1">
      <c r="A1033" s="13"/>
      <c r="B1033" s="244"/>
      <c r="C1033" s="245"/>
      <c r="D1033" s="246" t="s">
        <v>288</v>
      </c>
      <c r="E1033" s="247" t="s">
        <v>1</v>
      </c>
      <c r="F1033" s="248" t="s">
        <v>970</v>
      </c>
      <c r="G1033" s="245"/>
      <c r="H1033" s="249">
        <v>17.899999999999999</v>
      </c>
      <c r="I1033" s="250"/>
      <c r="J1033" s="245"/>
      <c r="K1033" s="245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5" t="s">
        <v>288</v>
      </c>
      <c r="AU1033" s="255" t="s">
        <v>86</v>
      </c>
      <c r="AV1033" s="13" t="s">
        <v>86</v>
      </c>
      <c r="AW1033" s="13" t="s">
        <v>33</v>
      </c>
      <c r="AX1033" s="13" t="s">
        <v>77</v>
      </c>
      <c r="AY1033" s="255" t="s">
        <v>281</v>
      </c>
    </row>
    <row r="1034" s="13" customFormat="1">
      <c r="A1034" s="13"/>
      <c r="B1034" s="244"/>
      <c r="C1034" s="245"/>
      <c r="D1034" s="246" t="s">
        <v>288</v>
      </c>
      <c r="E1034" s="247" t="s">
        <v>1</v>
      </c>
      <c r="F1034" s="248" t="s">
        <v>971</v>
      </c>
      <c r="G1034" s="245"/>
      <c r="H1034" s="249">
        <v>34.329999999999998</v>
      </c>
      <c r="I1034" s="250"/>
      <c r="J1034" s="245"/>
      <c r="K1034" s="245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288</v>
      </c>
      <c r="AU1034" s="255" t="s">
        <v>86</v>
      </c>
      <c r="AV1034" s="13" t="s">
        <v>86</v>
      </c>
      <c r="AW1034" s="13" t="s">
        <v>33</v>
      </c>
      <c r="AX1034" s="13" t="s">
        <v>77</v>
      </c>
      <c r="AY1034" s="255" t="s">
        <v>281</v>
      </c>
    </row>
    <row r="1035" s="13" customFormat="1">
      <c r="A1035" s="13"/>
      <c r="B1035" s="244"/>
      <c r="C1035" s="245"/>
      <c r="D1035" s="246" t="s">
        <v>288</v>
      </c>
      <c r="E1035" s="247" t="s">
        <v>1</v>
      </c>
      <c r="F1035" s="248" t="s">
        <v>972</v>
      </c>
      <c r="G1035" s="245"/>
      <c r="H1035" s="249">
        <v>26.199999999999999</v>
      </c>
      <c r="I1035" s="250"/>
      <c r="J1035" s="245"/>
      <c r="K1035" s="245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5" t="s">
        <v>288</v>
      </c>
      <c r="AU1035" s="255" t="s">
        <v>86</v>
      </c>
      <c r="AV1035" s="13" t="s">
        <v>86</v>
      </c>
      <c r="AW1035" s="13" t="s">
        <v>33</v>
      </c>
      <c r="AX1035" s="13" t="s">
        <v>77</v>
      </c>
      <c r="AY1035" s="255" t="s">
        <v>281</v>
      </c>
    </row>
    <row r="1036" s="13" customFormat="1">
      <c r="A1036" s="13"/>
      <c r="B1036" s="244"/>
      <c r="C1036" s="245"/>
      <c r="D1036" s="246" t="s">
        <v>288</v>
      </c>
      <c r="E1036" s="247" t="s">
        <v>1</v>
      </c>
      <c r="F1036" s="248" t="s">
        <v>973</v>
      </c>
      <c r="G1036" s="245"/>
      <c r="H1036" s="249">
        <v>17.399999999999999</v>
      </c>
      <c r="I1036" s="250"/>
      <c r="J1036" s="245"/>
      <c r="K1036" s="245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5" t="s">
        <v>288</v>
      </c>
      <c r="AU1036" s="255" t="s">
        <v>86</v>
      </c>
      <c r="AV1036" s="13" t="s">
        <v>86</v>
      </c>
      <c r="AW1036" s="13" t="s">
        <v>33</v>
      </c>
      <c r="AX1036" s="13" t="s">
        <v>77</v>
      </c>
      <c r="AY1036" s="255" t="s">
        <v>281</v>
      </c>
    </row>
    <row r="1037" s="13" customFormat="1">
      <c r="A1037" s="13"/>
      <c r="B1037" s="244"/>
      <c r="C1037" s="245"/>
      <c r="D1037" s="246" t="s">
        <v>288</v>
      </c>
      <c r="E1037" s="247" t="s">
        <v>1</v>
      </c>
      <c r="F1037" s="248" t="s">
        <v>974</v>
      </c>
      <c r="G1037" s="245"/>
      <c r="H1037" s="249">
        <v>20.800000000000001</v>
      </c>
      <c r="I1037" s="250"/>
      <c r="J1037" s="245"/>
      <c r="K1037" s="245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5" t="s">
        <v>288</v>
      </c>
      <c r="AU1037" s="255" t="s">
        <v>86</v>
      </c>
      <c r="AV1037" s="13" t="s">
        <v>86</v>
      </c>
      <c r="AW1037" s="13" t="s">
        <v>33</v>
      </c>
      <c r="AX1037" s="13" t="s">
        <v>77</v>
      </c>
      <c r="AY1037" s="255" t="s">
        <v>281</v>
      </c>
    </row>
    <row r="1038" s="13" customFormat="1">
      <c r="A1038" s="13"/>
      <c r="B1038" s="244"/>
      <c r="C1038" s="245"/>
      <c r="D1038" s="246" t="s">
        <v>288</v>
      </c>
      <c r="E1038" s="247" t="s">
        <v>1</v>
      </c>
      <c r="F1038" s="248" t="s">
        <v>975</v>
      </c>
      <c r="G1038" s="245"/>
      <c r="H1038" s="249">
        <v>16.899999999999999</v>
      </c>
      <c r="I1038" s="250"/>
      <c r="J1038" s="245"/>
      <c r="K1038" s="245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5" t="s">
        <v>288</v>
      </c>
      <c r="AU1038" s="255" t="s">
        <v>86</v>
      </c>
      <c r="AV1038" s="13" t="s">
        <v>86</v>
      </c>
      <c r="AW1038" s="13" t="s">
        <v>33</v>
      </c>
      <c r="AX1038" s="13" t="s">
        <v>77</v>
      </c>
      <c r="AY1038" s="255" t="s">
        <v>281</v>
      </c>
    </row>
    <row r="1039" s="13" customFormat="1">
      <c r="A1039" s="13"/>
      <c r="B1039" s="244"/>
      <c r="C1039" s="245"/>
      <c r="D1039" s="246" t="s">
        <v>288</v>
      </c>
      <c r="E1039" s="247" t="s">
        <v>1</v>
      </c>
      <c r="F1039" s="248" t="s">
        <v>976</v>
      </c>
      <c r="G1039" s="245"/>
      <c r="H1039" s="249">
        <v>16.899999999999999</v>
      </c>
      <c r="I1039" s="250"/>
      <c r="J1039" s="245"/>
      <c r="K1039" s="245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5" t="s">
        <v>288</v>
      </c>
      <c r="AU1039" s="255" t="s">
        <v>86</v>
      </c>
      <c r="AV1039" s="13" t="s">
        <v>86</v>
      </c>
      <c r="AW1039" s="13" t="s">
        <v>33</v>
      </c>
      <c r="AX1039" s="13" t="s">
        <v>77</v>
      </c>
      <c r="AY1039" s="255" t="s">
        <v>281</v>
      </c>
    </row>
    <row r="1040" s="13" customFormat="1">
      <c r="A1040" s="13"/>
      <c r="B1040" s="244"/>
      <c r="C1040" s="245"/>
      <c r="D1040" s="246" t="s">
        <v>288</v>
      </c>
      <c r="E1040" s="247" t="s">
        <v>1</v>
      </c>
      <c r="F1040" s="248" t="s">
        <v>977</v>
      </c>
      <c r="G1040" s="245"/>
      <c r="H1040" s="249">
        <v>28.920000000000002</v>
      </c>
      <c r="I1040" s="250"/>
      <c r="J1040" s="245"/>
      <c r="K1040" s="245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288</v>
      </c>
      <c r="AU1040" s="255" t="s">
        <v>86</v>
      </c>
      <c r="AV1040" s="13" t="s">
        <v>86</v>
      </c>
      <c r="AW1040" s="13" t="s">
        <v>33</v>
      </c>
      <c r="AX1040" s="13" t="s">
        <v>77</v>
      </c>
      <c r="AY1040" s="255" t="s">
        <v>281</v>
      </c>
    </row>
    <row r="1041" s="13" customFormat="1">
      <c r="A1041" s="13"/>
      <c r="B1041" s="244"/>
      <c r="C1041" s="245"/>
      <c r="D1041" s="246" t="s">
        <v>288</v>
      </c>
      <c r="E1041" s="247" t="s">
        <v>1</v>
      </c>
      <c r="F1041" s="248" t="s">
        <v>978</v>
      </c>
      <c r="G1041" s="245"/>
      <c r="H1041" s="249">
        <v>18.899999999999999</v>
      </c>
      <c r="I1041" s="250"/>
      <c r="J1041" s="245"/>
      <c r="K1041" s="245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288</v>
      </c>
      <c r="AU1041" s="255" t="s">
        <v>86</v>
      </c>
      <c r="AV1041" s="13" t="s">
        <v>86</v>
      </c>
      <c r="AW1041" s="13" t="s">
        <v>33</v>
      </c>
      <c r="AX1041" s="13" t="s">
        <v>77</v>
      </c>
      <c r="AY1041" s="255" t="s">
        <v>281</v>
      </c>
    </row>
    <row r="1042" s="13" customFormat="1">
      <c r="A1042" s="13"/>
      <c r="B1042" s="244"/>
      <c r="C1042" s="245"/>
      <c r="D1042" s="246" t="s">
        <v>288</v>
      </c>
      <c r="E1042" s="247" t="s">
        <v>1</v>
      </c>
      <c r="F1042" s="248" t="s">
        <v>979</v>
      </c>
      <c r="G1042" s="245"/>
      <c r="H1042" s="249">
        <v>18.399999999999999</v>
      </c>
      <c r="I1042" s="250"/>
      <c r="J1042" s="245"/>
      <c r="K1042" s="245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288</v>
      </c>
      <c r="AU1042" s="255" t="s">
        <v>86</v>
      </c>
      <c r="AV1042" s="13" t="s">
        <v>86</v>
      </c>
      <c r="AW1042" s="13" t="s">
        <v>33</v>
      </c>
      <c r="AX1042" s="13" t="s">
        <v>77</v>
      </c>
      <c r="AY1042" s="255" t="s">
        <v>281</v>
      </c>
    </row>
    <row r="1043" s="13" customFormat="1">
      <c r="A1043" s="13"/>
      <c r="B1043" s="244"/>
      <c r="C1043" s="245"/>
      <c r="D1043" s="246" t="s">
        <v>288</v>
      </c>
      <c r="E1043" s="247" t="s">
        <v>1</v>
      </c>
      <c r="F1043" s="248" t="s">
        <v>980</v>
      </c>
      <c r="G1043" s="245"/>
      <c r="H1043" s="249">
        <v>34.799999999999997</v>
      </c>
      <c r="I1043" s="250"/>
      <c r="J1043" s="245"/>
      <c r="K1043" s="245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5" t="s">
        <v>288</v>
      </c>
      <c r="AU1043" s="255" t="s">
        <v>86</v>
      </c>
      <c r="AV1043" s="13" t="s">
        <v>86</v>
      </c>
      <c r="AW1043" s="13" t="s">
        <v>33</v>
      </c>
      <c r="AX1043" s="13" t="s">
        <v>77</v>
      </c>
      <c r="AY1043" s="255" t="s">
        <v>281</v>
      </c>
    </row>
    <row r="1044" s="13" customFormat="1">
      <c r="A1044" s="13"/>
      <c r="B1044" s="244"/>
      <c r="C1044" s="245"/>
      <c r="D1044" s="246" t="s">
        <v>288</v>
      </c>
      <c r="E1044" s="247" t="s">
        <v>1</v>
      </c>
      <c r="F1044" s="248" t="s">
        <v>981</v>
      </c>
      <c r="G1044" s="245"/>
      <c r="H1044" s="249">
        <v>22.800000000000001</v>
      </c>
      <c r="I1044" s="250"/>
      <c r="J1044" s="245"/>
      <c r="K1044" s="245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288</v>
      </c>
      <c r="AU1044" s="255" t="s">
        <v>86</v>
      </c>
      <c r="AV1044" s="13" t="s">
        <v>86</v>
      </c>
      <c r="AW1044" s="13" t="s">
        <v>33</v>
      </c>
      <c r="AX1044" s="13" t="s">
        <v>77</v>
      </c>
      <c r="AY1044" s="255" t="s">
        <v>281</v>
      </c>
    </row>
    <row r="1045" s="13" customFormat="1">
      <c r="A1045" s="13"/>
      <c r="B1045" s="244"/>
      <c r="C1045" s="245"/>
      <c r="D1045" s="246" t="s">
        <v>288</v>
      </c>
      <c r="E1045" s="247" t="s">
        <v>1</v>
      </c>
      <c r="F1045" s="248" t="s">
        <v>982</v>
      </c>
      <c r="G1045" s="245"/>
      <c r="H1045" s="249">
        <v>20.199999999999999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288</v>
      </c>
      <c r="AU1045" s="255" t="s">
        <v>86</v>
      </c>
      <c r="AV1045" s="13" t="s">
        <v>86</v>
      </c>
      <c r="AW1045" s="13" t="s">
        <v>33</v>
      </c>
      <c r="AX1045" s="13" t="s">
        <v>77</v>
      </c>
      <c r="AY1045" s="255" t="s">
        <v>281</v>
      </c>
    </row>
    <row r="1046" s="13" customFormat="1">
      <c r="A1046" s="13"/>
      <c r="B1046" s="244"/>
      <c r="C1046" s="245"/>
      <c r="D1046" s="246" t="s">
        <v>288</v>
      </c>
      <c r="E1046" s="247" t="s">
        <v>1</v>
      </c>
      <c r="F1046" s="248" t="s">
        <v>983</v>
      </c>
      <c r="G1046" s="245"/>
      <c r="H1046" s="249">
        <v>17.100000000000001</v>
      </c>
      <c r="I1046" s="250"/>
      <c r="J1046" s="245"/>
      <c r="K1046" s="245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288</v>
      </c>
      <c r="AU1046" s="255" t="s">
        <v>86</v>
      </c>
      <c r="AV1046" s="13" t="s">
        <v>86</v>
      </c>
      <c r="AW1046" s="13" t="s">
        <v>33</v>
      </c>
      <c r="AX1046" s="13" t="s">
        <v>77</v>
      </c>
      <c r="AY1046" s="255" t="s">
        <v>281</v>
      </c>
    </row>
    <row r="1047" s="13" customFormat="1">
      <c r="A1047" s="13"/>
      <c r="B1047" s="244"/>
      <c r="C1047" s="245"/>
      <c r="D1047" s="246" t="s">
        <v>288</v>
      </c>
      <c r="E1047" s="247" t="s">
        <v>1</v>
      </c>
      <c r="F1047" s="248" t="s">
        <v>984</v>
      </c>
      <c r="G1047" s="245"/>
      <c r="H1047" s="249">
        <v>26.620000000000001</v>
      </c>
      <c r="I1047" s="250"/>
      <c r="J1047" s="245"/>
      <c r="K1047" s="245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288</v>
      </c>
      <c r="AU1047" s="255" t="s">
        <v>86</v>
      </c>
      <c r="AV1047" s="13" t="s">
        <v>86</v>
      </c>
      <c r="AW1047" s="13" t="s">
        <v>33</v>
      </c>
      <c r="AX1047" s="13" t="s">
        <v>77</v>
      </c>
      <c r="AY1047" s="255" t="s">
        <v>281</v>
      </c>
    </row>
    <row r="1048" s="13" customFormat="1">
      <c r="A1048" s="13"/>
      <c r="B1048" s="244"/>
      <c r="C1048" s="245"/>
      <c r="D1048" s="246" t="s">
        <v>288</v>
      </c>
      <c r="E1048" s="247" t="s">
        <v>1</v>
      </c>
      <c r="F1048" s="248" t="s">
        <v>985</v>
      </c>
      <c r="G1048" s="245"/>
      <c r="H1048" s="249">
        <v>16.600000000000001</v>
      </c>
      <c r="I1048" s="250"/>
      <c r="J1048" s="245"/>
      <c r="K1048" s="245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5" t="s">
        <v>288</v>
      </c>
      <c r="AU1048" s="255" t="s">
        <v>86</v>
      </c>
      <c r="AV1048" s="13" t="s">
        <v>86</v>
      </c>
      <c r="AW1048" s="13" t="s">
        <v>33</v>
      </c>
      <c r="AX1048" s="13" t="s">
        <v>77</v>
      </c>
      <c r="AY1048" s="255" t="s">
        <v>281</v>
      </c>
    </row>
    <row r="1049" s="13" customFormat="1">
      <c r="A1049" s="13"/>
      <c r="B1049" s="244"/>
      <c r="C1049" s="245"/>
      <c r="D1049" s="246" t="s">
        <v>288</v>
      </c>
      <c r="E1049" s="247" t="s">
        <v>1</v>
      </c>
      <c r="F1049" s="248" t="s">
        <v>986</v>
      </c>
      <c r="G1049" s="245"/>
      <c r="H1049" s="249">
        <v>15.300000000000001</v>
      </c>
      <c r="I1049" s="250"/>
      <c r="J1049" s="245"/>
      <c r="K1049" s="245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5" t="s">
        <v>288</v>
      </c>
      <c r="AU1049" s="255" t="s">
        <v>86</v>
      </c>
      <c r="AV1049" s="13" t="s">
        <v>86</v>
      </c>
      <c r="AW1049" s="13" t="s">
        <v>33</v>
      </c>
      <c r="AX1049" s="13" t="s">
        <v>77</v>
      </c>
      <c r="AY1049" s="255" t="s">
        <v>281</v>
      </c>
    </row>
    <row r="1050" s="13" customFormat="1">
      <c r="A1050" s="13"/>
      <c r="B1050" s="244"/>
      <c r="C1050" s="245"/>
      <c r="D1050" s="246" t="s">
        <v>288</v>
      </c>
      <c r="E1050" s="247" t="s">
        <v>1</v>
      </c>
      <c r="F1050" s="248" t="s">
        <v>987</v>
      </c>
      <c r="G1050" s="245"/>
      <c r="H1050" s="249">
        <v>15.359999999999999</v>
      </c>
      <c r="I1050" s="250"/>
      <c r="J1050" s="245"/>
      <c r="K1050" s="245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288</v>
      </c>
      <c r="AU1050" s="255" t="s">
        <v>86</v>
      </c>
      <c r="AV1050" s="13" t="s">
        <v>86</v>
      </c>
      <c r="AW1050" s="13" t="s">
        <v>33</v>
      </c>
      <c r="AX1050" s="13" t="s">
        <v>77</v>
      </c>
      <c r="AY1050" s="255" t="s">
        <v>281</v>
      </c>
    </row>
    <row r="1051" s="13" customFormat="1">
      <c r="A1051" s="13"/>
      <c r="B1051" s="244"/>
      <c r="C1051" s="245"/>
      <c r="D1051" s="246" t="s">
        <v>288</v>
      </c>
      <c r="E1051" s="247" t="s">
        <v>1</v>
      </c>
      <c r="F1051" s="248" t="s">
        <v>988</v>
      </c>
      <c r="G1051" s="245"/>
      <c r="H1051" s="249">
        <v>15.24</v>
      </c>
      <c r="I1051" s="250"/>
      <c r="J1051" s="245"/>
      <c r="K1051" s="245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5" t="s">
        <v>288</v>
      </c>
      <c r="AU1051" s="255" t="s">
        <v>86</v>
      </c>
      <c r="AV1051" s="13" t="s">
        <v>86</v>
      </c>
      <c r="AW1051" s="13" t="s">
        <v>33</v>
      </c>
      <c r="AX1051" s="13" t="s">
        <v>77</v>
      </c>
      <c r="AY1051" s="255" t="s">
        <v>281</v>
      </c>
    </row>
    <row r="1052" s="13" customFormat="1">
      <c r="A1052" s="13"/>
      <c r="B1052" s="244"/>
      <c r="C1052" s="245"/>
      <c r="D1052" s="246" t="s">
        <v>288</v>
      </c>
      <c r="E1052" s="247" t="s">
        <v>1</v>
      </c>
      <c r="F1052" s="248" t="s">
        <v>989</v>
      </c>
      <c r="G1052" s="245"/>
      <c r="H1052" s="249">
        <v>21.300000000000001</v>
      </c>
      <c r="I1052" s="250"/>
      <c r="J1052" s="245"/>
      <c r="K1052" s="245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5" t="s">
        <v>288</v>
      </c>
      <c r="AU1052" s="255" t="s">
        <v>86</v>
      </c>
      <c r="AV1052" s="13" t="s">
        <v>86</v>
      </c>
      <c r="AW1052" s="13" t="s">
        <v>33</v>
      </c>
      <c r="AX1052" s="13" t="s">
        <v>77</v>
      </c>
      <c r="AY1052" s="255" t="s">
        <v>281</v>
      </c>
    </row>
    <row r="1053" s="15" customFormat="1">
      <c r="A1053" s="15"/>
      <c r="B1053" s="267"/>
      <c r="C1053" s="268"/>
      <c r="D1053" s="246" t="s">
        <v>288</v>
      </c>
      <c r="E1053" s="269" t="s">
        <v>1</v>
      </c>
      <c r="F1053" s="270" t="s">
        <v>527</v>
      </c>
      <c r="G1053" s="268"/>
      <c r="H1053" s="271">
        <v>726.56500000000005</v>
      </c>
      <c r="I1053" s="272"/>
      <c r="J1053" s="268"/>
      <c r="K1053" s="268"/>
      <c r="L1053" s="273"/>
      <c r="M1053" s="274"/>
      <c r="N1053" s="275"/>
      <c r="O1053" s="275"/>
      <c r="P1053" s="275"/>
      <c r="Q1053" s="275"/>
      <c r="R1053" s="275"/>
      <c r="S1053" s="275"/>
      <c r="T1053" s="276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7" t="s">
        <v>288</v>
      </c>
      <c r="AU1053" s="277" t="s">
        <v>86</v>
      </c>
      <c r="AV1053" s="15" t="s">
        <v>94</v>
      </c>
      <c r="AW1053" s="15" t="s">
        <v>33</v>
      </c>
      <c r="AX1053" s="15" t="s">
        <v>77</v>
      </c>
      <c r="AY1053" s="277" t="s">
        <v>281</v>
      </c>
    </row>
    <row r="1054" s="13" customFormat="1">
      <c r="A1054" s="13"/>
      <c r="B1054" s="244"/>
      <c r="C1054" s="245"/>
      <c r="D1054" s="246" t="s">
        <v>288</v>
      </c>
      <c r="E1054" s="247" t="s">
        <v>1</v>
      </c>
      <c r="F1054" s="248" t="s">
        <v>990</v>
      </c>
      <c r="G1054" s="245"/>
      <c r="H1054" s="249">
        <v>19.100000000000001</v>
      </c>
      <c r="I1054" s="250"/>
      <c r="J1054" s="245"/>
      <c r="K1054" s="245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288</v>
      </c>
      <c r="AU1054" s="255" t="s">
        <v>86</v>
      </c>
      <c r="AV1054" s="13" t="s">
        <v>86</v>
      </c>
      <c r="AW1054" s="13" t="s">
        <v>33</v>
      </c>
      <c r="AX1054" s="13" t="s">
        <v>77</v>
      </c>
      <c r="AY1054" s="255" t="s">
        <v>281</v>
      </c>
    </row>
    <row r="1055" s="13" customFormat="1">
      <c r="A1055" s="13"/>
      <c r="B1055" s="244"/>
      <c r="C1055" s="245"/>
      <c r="D1055" s="246" t="s">
        <v>288</v>
      </c>
      <c r="E1055" s="247" t="s">
        <v>1</v>
      </c>
      <c r="F1055" s="248" t="s">
        <v>991</v>
      </c>
      <c r="G1055" s="245"/>
      <c r="H1055" s="249">
        <v>14.32</v>
      </c>
      <c r="I1055" s="250"/>
      <c r="J1055" s="245"/>
      <c r="K1055" s="245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288</v>
      </c>
      <c r="AU1055" s="255" t="s">
        <v>86</v>
      </c>
      <c r="AV1055" s="13" t="s">
        <v>86</v>
      </c>
      <c r="AW1055" s="13" t="s">
        <v>33</v>
      </c>
      <c r="AX1055" s="13" t="s">
        <v>77</v>
      </c>
      <c r="AY1055" s="255" t="s">
        <v>281</v>
      </c>
    </row>
    <row r="1056" s="13" customFormat="1">
      <c r="A1056" s="13"/>
      <c r="B1056" s="244"/>
      <c r="C1056" s="245"/>
      <c r="D1056" s="246" t="s">
        <v>288</v>
      </c>
      <c r="E1056" s="247" t="s">
        <v>1</v>
      </c>
      <c r="F1056" s="248" t="s">
        <v>992</v>
      </c>
      <c r="G1056" s="245"/>
      <c r="H1056" s="249">
        <v>24.780000000000001</v>
      </c>
      <c r="I1056" s="250"/>
      <c r="J1056" s="245"/>
      <c r="K1056" s="245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288</v>
      </c>
      <c r="AU1056" s="255" t="s">
        <v>86</v>
      </c>
      <c r="AV1056" s="13" t="s">
        <v>86</v>
      </c>
      <c r="AW1056" s="13" t="s">
        <v>33</v>
      </c>
      <c r="AX1056" s="13" t="s">
        <v>77</v>
      </c>
      <c r="AY1056" s="255" t="s">
        <v>281</v>
      </c>
    </row>
    <row r="1057" s="13" customFormat="1">
      <c r="A1057" s="13"/>
      <c r="B1057" s="244"/>
      <c r="C1057" s="245"/>
      <c r="D1057" s="246" t="s">
        <v>288</v>
      </c>
      <c r="E1057" s="247" t="s">
        <v>1</v>
      </c>
      <c r="F1057" s="248" t="s">
        <v>993</v>
      </c>
      <c r="G1057" s="245"/>
      <c r="H1057" s="249">
        <v>13.6</v>
      </c>
      <c r="I1057" s="250"/>
      <c r="J1057" s="245"/>
      <c r="K1057" s="245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5" t="s">
        <v>288</v>
      </c>
      <c r="AU1057" s="255" t="s">
        <v>86</v>
      </c>
      <c r="AV1057" s="13" t="s">
        <v>86</v>
      </c>
      <c r="AW1057" s="13" t="s">
        <v>33</v>
      </c>
      <c r="AX1057" s="13" t="s">
        <v>77</v>
      </c>
      <c r="AY1057" s="255" t="s">
        <v>281</v>
      </c>
    </row>
    <row r="1058" s="13" customFormat="1">
      <c r="A1058" s="13"/>
      <c r="B1058" s="244"/>
      <c r="C1058" s="245"/>
      <c r="D1058" s="246" t="s">
        <v>288</v>
      </c>
      <c r="E1058" s="247" t="s">
        <v>1</v>
      </c>
      <c r="F1058" s="248" t="s">
        <v>994</v>
      </c>
      <c r="G1058" s="245"/>
      <c r="H1058" s="249">
        <v>26.699999999999999</v>
      </c>
      <c r="I1058" s="250"/>
      <c r="J1058" s="245"/>
      <c r="K1058" s="245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288</v>
      </c>
      <c r="AU1058" s="255" t="s">
        <v>86</v>
      </c>
      <c r="AV1058" s="13" t="s">
        <v>86</v>
      </c>
      <c r="AW1058" s="13" t="s">
        <v>33</v>
      </c>
      <c r="AX1058" s="13" t="s">
        <v>77</v>
      </c>
      <c r="AY1058" s="255" t="s">
        <v>281</v>
      </c>
    </row>
    <row r="1059" s="13" customFormat="1">
      <c r="A1059" s="13"/>
      <c r="B1059" s="244"/>
      <c r="C1059" s="245"/>
      <c r="D1059" s="246" t="s">
        <v>288</v>
      </c>
      <c r="E1059" s="247" t="s">
        <v>1</v>
      </c>
      <c r="F1059" s="248" t="s">
        <v>995</v>
      </c>
      <c r="G1059" s="245"/>
      <c r="H1059" s="249">
        <v>6.0999999999999996</v>
      </c>
      <c r="I1059" s="250"/>
      <c r="J1059" s="245"/>
      <c r="K1059" s="245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5" t="s">
        <v>288</v>
      </c>
      <c r="AU1059" s="255" t="s">
        <v>86</v>
      </c>
      <c r="AV1059" s="13" t="s">
        <v>86</v>
      </c>
      <c r="AW1059" s="13" t="s">
        <v>33</v>
      </c>
      <c r="AX1059" s="13" t="s">
        <v>77</v>
      </c>
      <c r="AY1059" s="255" t="s">
        <v>281</v>
      </c>
    </row>
    <row r="1060" s="13" customFormat="1">
      <c r="A1060" s="13"/>
      <c r="B1060" s="244"/>
      <c r="C1060" s="245"/>
      <c r="D1060" s="246" t="s">
        <v>288</v>
      </c>
      <c r="E1060" s="247" t="s">
        <v>1</v>
      </c>
      <c r="F1060" s="248" t="s">
        <v>996</v>
      </c>
      <c r="G1060" s="245"/>
      <c r="H1060" s="249">
        <v>22.5</v>
      </c>
      <c r="I1060" s="250"/>
      <c r="J1060" s="245"/>
      <c r="K1060" s="245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5" t="s">
        <v>288</v>
      </c>
      <c r="AU1060" s="255" t="s">
        <v>86</v>
      </c>
      <c r="AV1060" s="13" t="s">
        <v>86</v>
      </c>
      <c r="AW1060" s="13" t="s">
        <v>33</v>
      </c>
      <c r="AX1060" s="13" t="s">
        <v>77</v>
      </c>
      <c r="AY1060" s="255" t="s">
        <v>281</v>
      </c>
    </row>
    <row r="1061" s="13" customFormat="1">
      <c r="A1061" s="13"/>
      <c r="B1061" s="244"/>
      <c r="C1061" s="245"/>
      <c r="D1061" s="246" t="s">
        <v>288</v>
      </c>
      <c r="E1061" s="247" t="s">
        <v>1</v>
      </c>
      <c r="F1061" s="248" t="s">
        <v>997</v>
      </c>
      <c r="G1061" s="245"/>
      <c r="H1061" s="249">
        <v>33.299999999999997</v>
      </c>
      <c r="I1061" s="250"/>
      <c r="J1061" s="245"/>
      <c r="K1061" s="245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5" t="s">
        <v>288</v>
      </c>
      <c r="AU1061" s="255" t="s">
        <v>86</v>
      </c>
      <c r="AV1061" s="13" t="s">
        <v>86</v>
      </c>
      <c r="AW1061" s="13" t="s">
        <v>33</v>
      </c>
      <c r="AX1061" s="13" t="s">
        <v>77</v>
      </c>
      <c r="AY1061" s="255" t="s">
        <v>281</v>
      </c>
    </row>
    <row r="1062" s="13" customFormat="1">
      <c r="A1062" s="13"/>
      <c r="B1062" s="244"/>
      <c r="C1062" s="245"/>
      <c r="D1062" s="246" t="s">
        <v>288</v>
      </c>
      <c r="E1062" s="247" t="s">
        <v>1</v>
      </c>
      <c r="F1062" s="248" t="s">
        <v>998</v>
      </c>
      <c r="G1062" s="245"/>
      <c r="H1062" s="249">
        <v>16.399999999999999</v>
      </c>
      <c r="I1062" s="250"/>
      <c r="J1062" s="245"/>
      <c r="K1062" s="245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288</v>
      </c>
      <c r="AU1062" s="255" t="s">
        <v>86</v>
      </c>
      <c r="AV1062" s="13" t="s">
        <v>86</v>
      </c>
      <c r="AW1062" s="13" t="s">
        <v>33</v>
      </c>
      <c r="AX1062" s="13" t="s">
        <v>77</v>
      </c>
      <c r="AY1062" s="255" t="s">
        <v>281</v>
      </c>
    </row>
    <row r="1063" s="13" customFormat="1">
      <c r="A1063" s="13"/>
      <c r="B1063" s="244"/>
      <c r="C1063" s="245"/>
      <c r="D1063" s="246" t="s">
        <v>288</v>
      </c>
      <c r="E1063" s="247" t="s">
        <v>1</v>
      </c>
      <c r="F1063" s="248" t="s">
        <v>999</v>
      </c>
      <c r="G1063" s="245"/>
      <c r="H1063" s="249">
        <v>15.4</v>
      </c>
      <c r="I1063" s="250"/>
      <c r="J1063" s="245"/>
      <c r="K1063" s="245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5" t="s">
        <v>288</v>
      </c>
      <c r="AU1063" s="255" t="s">
        <v>86</v>
      </c>
      <c r="AV1063" s="13" t="s">
        <v>86</v>
      </c>
      <c r="AW1063" s="13" t="s">
        <v>33</v>
      </c>
      <c r="AX1063" s="13" t="s">
        <v>77</v>
      </c>
      <c r="AY1063" s="255" t="s">
        <v>281</v>
      </c>
    </row>
    <row r="1064" s="13" customFormat="1">
      <c r="A1064" s="13"/>
      <c r="B1064" s="244"/>
      <c r="C1064" s="245"/>
      <c r="D1064" s="246" t="s">
        <v>288</v>
      </c>
      <c r="E1064" s="247" t="s">
        <v>1</v>
      </c>
      <c r="F1064" s="248" t="s">
        <v>1000</v>
      </c>
      <c r="G1064" s="245"/>
      <c r="H1064" s="249">
        <v>15.300000000000001</v>
      </c>
      <c r="I1064" s="250"/>
      <c r="J1064" s="245"/>
      <c r="K1064" s="245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5" t="s">
        <v>288</v>
      </c>
      <c r="AU1064" s="255" t="s">
        <v>86</v>
      </c>
      <c r="AV1064" s="13" t="s">
        <v>86</v>
      </c>
      <c r="AW1064" s="13" t="s">
        <v>33</v>
      </c>
      <c r="AX1064" s="13" t="s">
        <v>77</v>
      </c>
      <c r="AY1064" s="255" t="s">
        <v>281</v>
      </c>
    </row>
    <row r="1065" s="13" customFormat="1">
      <c r="A1065" s="13"/>
      <c r="B1065" s="244"/>
      <c r="C1065" s="245"/>
      <c r="D1065" s="246" t="s">
        <v>288</v>
      </c>
      <c r="E1065" s="247" t="s">
        <v>1</v>
      </c>
      <c r="F1065" s="248" t="s">
        <v>1001</v>
      </c>
      <c r="G1065" s="245"/>
      <c r="H1065" s="249">
        <v>15.4</v>
      </c>
      <c r="I1065" s="250"/>
      <c r="J1065" s="245"/>
      <c r="K1065" s="245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5" t="s">
        <v>288</v>
      </c>
      <c r="AU1065" s="255" t="s">
        <v>86</v>
      </c>
      <c r="AV1065" s="13" t="s">
        <v>86</v>
      </c>
      <c r="AW1065" s="13" t="s">
        <v>33</v>
      </c>
      <c r="AX1065" s="13" t="s">
        <v>77</v>
      </c>
      <c r="AY1065" s="255" t="s">
        <v>281</v>
      </c>
    </row>
    <row r="1066" s="15" customFormat="1">
      <c r="A1066" s="15"/>
      <c r="B1066" s="267"/>
      <c r="C1066" s="268"/>
      <c r="D1066" s="246" t="s">
        <v>288</v>
      </c>
      <c r="E1066" s="269" t="s">
        <v>1</v>
      </c>
      <c r="F1066" s="270" t="s">
        <v>548</v>
      </c>
      <c r="G1066" s="268"/>
      <c r="H1066" s="271">
        <v>222.90000000000001</v>
      </c>
      <c r="I1066" s="272"/>
      <c r="J1066" s="268"/>
      <c r="K1066" s="268"/>
      <c r="L1066" s="273"/>
      <c r="M1066" s="274"/>
      <c r="N1066" s="275"/>
      <c r="O1066" s="275"/>
      <c r="P1066" s="275"/>
      <c r="Q1066" s="275"/>
      <c r="R1066" s="275"/>
      <c r="S1066" s="275"/>
      <c r="T1066" s="276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77" t="s">
        <v>288</v>
      </c>
      <c r="AU1066" s="277" t="s">
        <v>86</v>
      </c>
      <c r="AV1066" s="15" t="s">
        <v>94</v>
      </c>
      <c r="AW1066" s="15" t="s">
        <v>33</v>
      </c>
      <c r="AX1066" s="15" t="s">
        <v>77</v>
      </c>
      <c r="AY1066" s="277" t="s">
        <v>281</v>
      </c>
    </row>
    <row r="1067" s="14" customFormat="1">
      <c r="A1067" s="14"/>
      <c r="B1067" s="256"/>
      <c r="C1067" s="257"/>
      <c r="D1067" s="246" t="s">
        <v>288</v>
      </c>
      <c r="E1067" s="258" t="s">
        <v>1</v>
      </c>
      <c r="F1067" s="259" t="s">
        <v>290</v>
      </c>
      <c r="G1067" s="257"/>
      <c r="H1067" s="260">
        <v>1527.423</v>
      </c>
      <c r="I1067" s="261"/>
      <c r="J1067" s="257"/>
      <c r="K1067" s="257"/>
      <c r="L1067" s="262"/>
      <c r="M1067" s="263"/>
      <c r="N1067" s="264"/>
      <c r="O1067" s="264"/>
      <c r="P1067" s="264"/>
      <c r="Q1067" s="264"/>
      <c r="R1067" s="264"/>
      <c r="S1067" s="264"/>
      <c r="T1067" s="26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6" t="s">
        <v>288</v>
      </c>
      <c r="AU1067" s="266" t="s">
        <v>86</v>
      </c>
      <c r="AV1067" s="14" t="s">
        <v>119</v>
      </c>
      <c r="AW1067" s="14" t="s">
        <v>33</v>
      </c>
      <c r="AX1067" s="14" t="s">
        <v>84</v>
      </c>
      <c r="AY1067" s="266" t="s">
        <v>281</v>
      </c>
    </row>
    <row r="1068" s="12" customFormat="1" ht="22.8" customHeight="1">
      <c r="A1068" s="12"/>
      <c r="B1068" s="214"/>
      <c r="C1068" s="215"/>
      <c r="D1068" s="216" t="s">
        <v>76</v>
      </c>
      <c r="E1068" s="228" t="s">
        <v>1002</v>
      </c>
      <c r="F1068" s="228" t="s">
        <v>1003</v>
      </c>
      <c r="G1068" s="215"/>
      <c r="H1068" s="215"/>
      <c r="I1068" s="218"/>
      <c r="J1068" s="229">
        <f>BK1068</f>
        <v>0</v>
      </c>
      <c r="K1068" s="215"/>
      <c r="L1068" s="220"/>
      <c r="M1068" s="221"/>
      <c r="N1068" s="222"/>
      <c r="O1068" s="222"/>
      <c r="P1068" s="223">
        <f>SUM(P1069:P1194)</f>
        <v>0</v>
      </c>
      <c r="Q1068" s="222"/>
      <c r="R1068" s="223">
        <f>SUM(R1069:R1194)</f>
        <v>0</v>
      </c>
      <c r="S1068" s="222"/>
      <c r="T1068" s="224">
        <f>SUM(T1069:T1194)</f>
        <v>24.622582399999999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25" t="s">
        <v>86</v>
      </c>
      <c r="AT1068" s="226" t="s">
        <v>76</v>
      </c>
      <c r="AU1068" s="226" t="s">
        <v>84</v>
      </c>
      <c r="AY1068" s="225" t="s">
        <v>281</v>
      </c>
      <c r="BK1068" s="227">
        <f>SUM(BK1069:BK1194)</f>
        <v>0</v>
      </c>
    </row>
    <row r="1069" s="2" customFormat="1" ht="24.15" customHeight="1">
      <c r="A1069" s="39"/>
      <c r="B1069" s="40"/>
      <c r="C1069" s="230" t="s">
        <v>1004</v>
      </c>
      <c r="D1069" s="230" t="s">
        <v>283</v>
      </c>
      <c r="E1069" s="231" t="s">
        <v>1005</v>
      </c>
      <c r="F1069" s="232" t="s">
        <v>1006</v>
      </c>
      <c r="G1069" s="233" t="s">
        <v>321</v>
      </c>
      <c r="H1069" s="234">
        <v>905.24199999999996</v>
      </c>
      <c r="I1069" s="235"/>
      <c r="J1069" s="236">
        <f>ROUND(I1069*H1069,2)</f>
        <v>0</v>
      </c>
      <c r="K1069" s="237"/>
      <c r="L1069" s="45"/>
      <c r="M1069" s="238" t="s">
        <v>1</v>
      </c>
      <c r="N1069" s="239" t="s">
        <v>42</v>
      </c>
      <c r="O1069" s="92"/>
      <c r="P1069" s="240">
        <f>O1069*H1069</f>
        <v>0</v>
      </c>
      <c r="Q1069" s="240">
        <v>0</v>
      </c>
      <c r="R1069" s="240">
        <f>Q1069*H1069</f>
        <v>0</v>
      </c>
      <c r="S1069" s="240">
        <v>0.027199999999999998</v>
      </c>
      <c r="T1069" s="241">
        <f>S1069*H1069</f>
        <v>24.622582399999999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2" t="s">
        <v>605</v>
      </c>
      <c r="AT1069" s="242" t="s">
        <v>283</v>
      </c>
      <c r="AU1069" s="242" t="s">
        <v>86</v>
      </c>
      <c r="AY1069" s="18" t="s">
        <v>281</v>
      </c>
      <c r="BE1069" s="243">
        <f>IF(N1069="základní",J1069,0)</f>
        <v>0</v>
      </c>
      <c r="BF1069" s="243">
        <f>IF(N1069="snížená",J1069,0)</f>
        <v>0</v>
      </c>
      <c r="BG1069" s="243">
        <f>IF(N1069="zákl. přenesená",J1069,0)</f>
        <v>0</v>
      </c>
      <c r="BH1069" s="243">
        <f>IF(N1069="sníž. přenesená",J1069,0)</f>
        <v>0</v>
      </c>
      <c r="BI1069" s="243">
        <f>IF(N1069="nulová",J1069,0)</f>
        <v>0</v>
      </c>
      <c r="BJ1069" s="18" t="s">
        <v>84</v>
      </c>
      <c r="BK1069" s="243">
        <f>ROUND(I1069*H1069,2)</f>
        <v>0</v>
      </c>
      <c r="BL1069" s="18" t="s">
        <v>605</v>
      </c>
      <c r="BM1069" s="242" t="s">
        <v>1007</v>
      </c>
    </row>
    <row r="1070" s="13" customFormat="1">
      <c r="A1070" s="13"/>
      <c r="B1070" s="244"/>
      <c r="C1070" s="245"/>
      <c r="D1070" s="246" t="s">
        <v>288</v>
      </c>
      <c r="E1070" s="247" t="s">
        <v>1</v>
      </c>
      <c r="F1070" s="248" t="s">
        <v>428</v>
      </c>
      <c r="G1070" s="245"/>
      <c r="H1070" s="249">
        <v>19.832000000000001</v>
      </c>
      <c r="I1070" s="250"/>
      <c r="J1070" s="245"/>
      <c r="K1070" s="245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5" t="s">
        <v>288</v>
      </c>
      <c r="AU1070" s="255" t="s">
        <v>86</v>
      </c>
      <c r="AV1070" s="13" t="s">
        <v>86</v>
      </c>
      <c r="AW1070" s="13" t="s">
        <v>33</v>
      </c>
      <c r="AX1070" s="13" t="s">
        <v>77</v>
      </c>
      <c r="AY1070" s="255" t="s">
        <v>281</v>
      </c>
    </row>
    <row r="1071" s="13" customFormat="1">
      <c r="A1071" s="13"/>
      <c r="B1071" s="244"/>
      <c r="C1071" s="245"/>
      <c r="D1071" s="246" t="s">
        <v>288</v>
      </c>
      <c r="E1071" s="247" t="s">
        <v>1</v>
      </c>
      <c r="F1071" s="248" t="s">
        <v>429</v>
      </c>
      <c r="G1071" s="245"/>
      <c r="H1071" s="249">
        <v>48.988</v>
      </c>
      <c r="I1071" s="250"/>
      <c r="J1071" s="245"/>
      <c r="K1071" s="245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5" t="s">
        <v>288</v>
      </c>
      <c r="AU1071" s="255" t="s">
        <v>86</v>
      </c>
      <c r="AV1071" s="13" t="s">
        <v>86</v>
      </c>
      <c r="AW1071" s="13" t="s">
        <v>33</v>
      </c>
      <c r="AX1071" s="13" t="s">
        <v>77</v>
      </c>
      <c r="AY1071" s="255" t="s">
        <v>281</v>
      </c>
    </row>
    <row r="1072" s="13" customFormat="1">
      <c r="A1072" s="13"/>
      <c r="B1072" s="244"/>
      <c r="C1072" s="245"/>
      <c r="D1072" s="246" t="s">
        <v>288</v>
      </c>
      <c r="E1072" s="247" t="s">
        <v>1</v>
      </c>
      <c r="F1072" s="248" t="s">
        <v>430</v>
      </c>
      <c r="G1072" s="245"/>
      <c r="H1072" s="249">
        <v>20.719999999999999</v>
      </c>
      <c r="I1072" s="250"/>
      <c r="J1072" s="245"/>
      <c r="K1072" s="245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5" t="s">
        <v>288</v>
      </c>
      <c r="AU1072" s="255" t="s">
        <v>86</v>
      </c>
      <c r="AV1072" s="13" t="s">
        <v>86</v>
      </c>
      <c r="AW1072" s="13" t="s">
        <v>33</v>
      </c>
      <c r="AX1072" s="13" t="s">
        <v>77</v>
      </c>
      <c r="AY1072" s="255" t="s">
        <v>281</v>
      </c>
    </row>
    <row r="1073" s="13" customFormat="1">
      <c r="A1073" s="13"/>
      <c r="B1073" s="244"/>
      <c r="C1073" s="245"/>
      <c r="D1073" s="246" t="s">
        <v>288</v>
      </c>
      <c r="E1073" s="247" t="s">
        <v>1</v>
      </c>
      <c r="F1073" s="248" t="s">
        <v>432</v>
      </c>
      <c r="G1073" s="245"/>
      <c r="H1073" s="249">
        <v>80.512</v>
      </c>
      <c r="I1073" s="250"/>
      <c r="J1073" s="245"/>
      <c r="K1073" s="245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5" t="s">
        <v>288</v>
      </c>
      <c r="AU1073" s="255" t="s">
        <v>86</v>
      </c>
      <c r="AV1073" s="13" t="s">
        <v>86</v>
      </c>
      <c r="AW1073" s="13" t="s">
        <v>33</v>
      </c>
      <c r="AX1073" s="13" t="s">
        <v>77</v>
      </c>
      <c r="AY1073" s="255" t="s">
        <v>281</v>
      </c>
    </row>
    <row r="1074" s="13" customFormat="1">
      <c r="A1074" s="13"/>
      <c r="B1074" s="244"/>
      <c r="C1074" s="245"/>
      <c r="D1074" s="246" t="s">
        <v>288</v>
      </c>
      <c r="E1074" s="247" t="s">
        <v>1</v>
      </c>
      <c r="F1074" s="248" t="s">
        <v>446</v>
      </c>
      <c r="G1074" s="245"/>
      <c r="H1074" s="249">
        <v>15.57</v>
      </c>
      <c r="I1074" s="250"/>
      <c r="J1074" s="245"/>
      <c r="K1074" s="245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5" t="s">
        <v>288</v>
      </c>
      <c r="AU1074" s="255" t="s">
        <v>86</v>
      </c>
      <c r="AV1074" s="13" t="s">
        <v>86</v>
      </c>
      <c r="AW1074" s="13" t="s">
        <v>33</v>
      </c>
      <c r="AX1074" s="13" t="s">
        <v>77</v>
      </c>
      <c r="AY1074" s="255" t="s">
        <v>281</v>
      </c>
    </row>
    <row r="1075" s="13" customFormat="1">
      <c r="A1075" s="13"/>
      <c r="B1075" s="244"/>
      <c r="C1075" s="245"/>
      <c r="D1075" s="246" t="s">
        <v>288</v>
      </c>
      <c r="E1075" s="247" t="s">
        <v>1</v>
      </c>
      <c r="F1075" s="248" t="s">
        <v>461</v>
      </c>
      <c r="G1075" s="245"/>
      <c r="H1075" s="249">
        <v>26.344000000000001</v>
      </c>
      <c r="I1075" s="250"/>
      <c r="J1075" s="245"/>
      <c r="K1075" s="245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5" t="s">
        <v>288</v>
      </c>
      <c r="AU1075" s="255" t="s">
        <v>86</v>
      </c>
      <c r="AV1075" s="13" t="s">
        <v>86</v>
      </c>
      <c r="AW1075" s="13" t="s">
        <v>33</v>
      </c>
      <c r="AX1075" s="13" t="s">
        <v>77</v>
      </c>
      <c r="AY1075" s="255" t="s">
        <v>281</v>
      </c>
    </row>
    <row r="1076" s="15" customFormat="1">
      <c r="A1076" s="15"/>
      <c r="B1076" s="267"/>
      <c r="C1076" s="268"/>
      <c r="D1076" s="246" t="s">
        <v>288</v>
      </c>
      <c r="E1076" s="269" t="s">
        <v>1</v>
      </c>
      <c r="F1076" s="270" t="s">
        <v>465</v>
      </c>
      <c r="G1076" s="268"/>
      <c r="H1076" s="271">
        <v>211.96600000000001</v>
      </c>
      <c r="I1076" s="272"/>
      <c r="J1076" s="268"/>
      <c r="K1076" s="268"/>
      <c r="L1076" s="273"/>
      <c r="M1076" s="274"/>
      <c r="N1076" s="275"/>
      <c r="O1076" s="275"/>
      <c r="P1076" s="275"/>
      <c r="Q1076" s="275"/>
      <c r="R1076" s="275"/>
      <c r="S1076" s="275"/>
      <c r="T1076" s="276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7" t="s">
        <v>288</v>
      </c>
      <c r="AU1076" s="277" t="s">
        <v>86</v>
      </c>
      <c r="AV1076" s="15" t="s">
        <v>94</v>
      </c>
      <c r="AW1076" s="15" t="s">
        <v>33</v>
      </c>
      <c r="AX1076" s="15" t="s">
        <v>77</v>
      </c>
      <c r="AY1076" s="277" t="s">
        <v>281</v>
      </c>
    </row>
    <row r="1077" s="13" customFormat="1">
      <c r="A1077" s="13"/>
      <c r="B1077" s="244"/>
      <c r="C1077" s="245"/>
      <c r="D1077" s="246" t="s">
        <v>288</v>
      </c>
      <c r="E1077" s="247" t="s">
        <v>1</v>
      </c>
      <c r="F1077" s="248" t="s">
        <v>467</v>
      </c>
      <c r="G1077" s="245"/>
      <c r="H1077" s="249">
        <v>30.239999999999998</v>
      </c>
      <c r="I1077" s="250"/>
      <c r="J1077" s="245"/>
      <c r="K1077" s="245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5" t="s">
        <v>288</v>
      </c>
      <c r="AU1077" s="255" t="s">
        <v>86</v>
      </c>
      <c r="AV1077" s="13" t="s">
        <v>86</v>
      </c>
      <c r="AW1077" s="13" t="s">
        <v>33</v>
      </c>
      <c r="AX1077" s="13" t="s">
        <v>77</v>
      </c>
      <c r="AY1077" s="255" t="s">
        <v>281</v>
      </c>
    </row>
    <row r="1078" s="13" customFormat="1">
      <c r="A1078" s="13"/>
      <c r="B1078" s="244"/>
      <c r="C1078" s="245"/>
      <c r="D1078" s="246" t="s">
        <v>288</v>
      </c>
      <c r="E1078" s="247" t="s">
        <v>1</v>
      </c>
      <c r="F1078" s="248" t="s">
        <v>468</v>
      </c>
      <c r="G1078" s="245"/>
      <c r="H1078" s="249">
        <v>50.039999999999999</v>
      </c>
      <c r="I1078" s="250"/>
      <c r="J1078" s="245"/>
      <c r="K1078" s="245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5" t="s">
        <v>288</v>
      </c>
      <c r="AU1078" s="255" t="s">
        <v>86</v>
      </c>
      <c r="AV1078" s="13" t="s">
        <v>86</v>
      </c>
      <c r="AW1078" s="13" t="s">
        <v>33</v>
      </c>
      <c r="AX1078" s="13" t="s">
        <v>77</v>
      </c>
      <c r="AY1078" s="255" t="s">
        <v>281</v>
      </c>
    </row>
    <row r="1079" s="13" customFormat="1">
      <c r="A1079" s="13"/>
      <c r="B1079" s="244"/>
      <c r="C1079" s="245"/>
      <c r="D1079" s="246" t="s">
        <v>288</v>
      </c>
      <c r="E1079" s="247" t="s">
        <v>1</v>
      </c>
      <c r="F1079" s="248" t="s">
        <v>472</v>
      </c>
      <c r="G1079" s="245"/>
      <c r="H1079" s="249">
        <v>24.84</v>
      </c>
      <c r="I1079" s="250"/>
      <c r="J1079" s="245"/>
      <c r="K1079" s="245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5" t="s">
        <v>288</v>
      </c>
      <c r="AU1079" s="255" t="s">
        <v>86</v>
      </c>
      <c r="AV1079" s="13" t="s">
        <v>86</v>
      </c>
      <c r="AW1079" s="13" t="s">
        <v>33</v>
      </c>
      <c r="AX1079" s="13" t="s">
        <v>77</v>
      </c>
      <c r="AY1079" s="255" t="s">
        <v>281</v>
      </c>
    </row>
    <row r="1080" s="13" customFormat="1">
      <c r="A1080" s="13"/>
      <c r="B1080" s="244"/>
      <c r="C1080" s="245"/>
      <c r="D1080" s="246" t="s">
        <v>288</v>
      </c>
      <c r="E1080" s="247" t="s">
        <v>1</v>
      </c>
      <c r="F1080" s="248" t="s">
        <v>473</v>
      </c>
      <c r="G1080" s="245"/>
      <c r="H1080" s="249">
        <v>16.559999999999999</v>
      </c>
      <c r="I1080" s="250"/>
      <c r="J1080" s="245"/>
      <c r="K1080" s="245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5" t="s">
        <v>288</v>
      </c>
      <c r="AU1080" s="255" t="s">
        <v>86</v>
      </c>
      <c r="AV1080" s="13" t="s">
        <v>86</v>
      </c>
      <c r="AW1080" s="13" t="s">
        <v>33</v>
      </c>
      <c r="AX1080" s="13" t="s">
        <v>77</v>
      </c>
      <c r="AY1080" s="255" t="s">
        <v>281</v>
      </c>
    </row>
    <row r="1081" s="13" customFormat="1">
      <c r="A1081" s="13"/>
      <c r="B1081" s="244"/>
      <c r="C1081" s="245"/>
      <c r="D1081" s="246" t="s">
        <v>288</v>
      </c>
      <c r="E1081" s="247" t="s">
        <v>1</v>
      </c>
      <c r="F1081" s="248" t="s">
        <v>474</v>
      </c>
      <c r="G1081" s="245"/>
      <c r="H1081" s="249">
        <v>24.84</v>
      </c>
      <c r="I1081" s="250"/>
      <c r="J1081" s="245"/>
      <c r="K1081" s="245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5" t="s">
        <v>288</v>
      </c>
      <c r="AU1081" s="255" t="s">
        <v>86</v>
      </c>
      <c r="AV1081" s="13" t="s">
        <v>86</v>
      </c>
      <c r="AW1081" s="13" t="s">
        <v>33</v>
      </c>
      <c r="AX1081" s="13" t="s">
        <v>77</v>
      </c>
      <c r="AY1081" s="255" t="s">
        <v>281</v>
      </c>
    </row>
    <row r="1082" s="13" customFormat="1">
      <c r="A1082" s="13"/>
      <c r="B1082" s="244"/>
      <c r="C1082" s="245"/>
      <c r="D1082" s="246" t="s">
        <v>288</v>
      </c>
      <c r="E1082" s="247" t="s">
        <v>1</v>
      </c>
      <c r="F1082" s="248" t="s">
        <v>475</v>
      </c>
      <c r="G1082" s="245"/>
      <c r="H1082" s="249">
        <v>23.760000000000002</v>
      </c>
      <c r="I1082" s="250"/>
      <c r="J1082" s="245"/>
      <c r="K1082" s="245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5" t="s">
        <v>288</v>
      </c>
      <c r="AU1082" s="255" t="s">
        <v>86</v>
      </c>
      <c r="AV1082" s="13" t="s">
        <v>86</v>
      </c>
      <c r="AW1082" s="13" t="s">
        <v>33</v>
      </c>
      <c r="AX1082" s="13" t="s">
        <v>77</v>
      </c>
      <c r="AY1082" s="255" t="s">
        <v>281</v>
      </c>
    </row>
    <row r="1083" s="13" customFormat="1">
      <c r="A1083" s="13"/>
      <c r="B1083" s="244"/>
      <c r="C1083" s="245"/>
      <c r="D1083" s="246" t="s">
        <v>288</v>
      </c>
      <c r="E1083" s="247" t="s">
        <v>1</v>
      </c>
      <c r="F1083" s="248" t="s">
        <v>476</v>
      </c>
      <c r="G1083" s="245"/>
      <c r="H1083" s="249">
        <v>23.039999999999999</v>
      </c>
      <c r="I1083" s="250"/>
      <c r="J1083" s="245"/>
      <c r="K1083" s="245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5" t="s">
        <v>288</v>
      </c>
      <c r="AU1083" s="255" t="s">
        <v>86</v>
      </c>
      <c r="AV1083" s="13" t="s">
        <v>86</v>
      </c>
      <c r="AW1083" s="13" t="s">
        <v>33</v>
      </c>
      <c r="AX1083" s="13" t="s">
        <v>77</v>
      </c>
      <c r="AY1083" s="255" t="s">
        <v>281</v>
      </c>
    </row>
    <row r="1084" s="13" customFormat="1">
      <c r="A1084" s="13"/>
      <c r="B1084" s="244"/>
      <c r="C1084" s="245"/>
      <c r="D1084" s="246" t="s">
        <v>288</v>
      </c>
      <c r="E1084" s="247" t="s">
        <v>1</v>
      </c>
      <c r="F1084" s="248" t="s">
        <v>477</v>
      </c>
      <c r="G1084" s="245"/>
      <c r="H1084" s="249">
        <v>16.559999999999999</v>
      </c>
      <c r="I1084" s="250"/>
      <c r="J1084" s="245"/>
      <c r="K1084" s="245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5" t="s">
        <v>288</v>
      </c>
      <c r="AU1084" s="255" t="s">
        <v>86</v>
      </c>
      <c r="AV1084" s="13" t="s">
        <v>86</v>
      </c>
      <c r="AW1084" s="13" t="s">
        <v>33</v>
      </c>
      <c r="AX1084" s="13" t="s">
        <v>77</v>
      </c>
      <c r="AY1084" s="255" t="s">
        <v>281</v>
      </c>
    </row>
    <row r="1085" s="13" customFormat="1">
      <c r="A1085" s="13"/>
      <c r="B1085" s="244"/>
      <c r="C1085" s="245"/>
      <c r="D1085" s="246" t="s">
        <v>288</v>
      </c>
      <c r="E1085" s="247" t="s">
        <v>1</v>
      </c>
      <c r="F1085" s="248" t="s">
        <v>478</v>
      </c>
      <c r="G1085" s="245"/>
      <c r="H1085" s="249">
        <v>47.520000000000003</v>
      </c>
      <c r="I1085" s="250"/>
      <c r="J1085" s="245"/>
      <c r="K1085" s="245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5" t="s">
        <v>288</v>
      </c>
      <c r="AU1085" s="255" t="s">
        <v>86</v>
      </c>
      <c r="AV1085" s="13" t="s">
        <v>86</v>
      </c>
      <c r="AW1085" s="13" t="s">
        <v>33</v>
      </c>
      <c r="AX1085" s="13" t="s">
        <v>77</v>
      </c>
      <c r="AY1085" s="255" t="s">
        <v>281</v>
      </c>
    </row>
    <row r="1086" s="13" customFormat="1">
      <c r="A1086" s="13"/>
      <c r="B1086" s="244"/>
      <c r="C1086" s="245"/>
      <c r="D1086" s="246" t="s">
        <v>288</v>
      </c>
      <c r="E1086" s="247" t="s">
        <v>1</v>
      </c>
      <c r="F1086" s="248" t="s">
        <v>479</v>
      </c>
      <c r="G1086" s="245"/>
      <c r="H1086" s="249">
        <v>20.879999999999999</v>
      </c>
      <c r="I1086" s="250"/>
      <c r="J1086" s="245"/>
      <c r="K1086" s="245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5" t="s">
        <v>288</v>
      </c>
      <c r="AU1086" s="255" t="s">
        <v>86</v>
      </c>
      <c r="AV1086" s="13" t="s">
        <v>86</v>
      </c>
      <c r="AW1086" s="13" t="s">
        <v>33</v>
      </c>
      <c r="AX1086" s="13" t="s">
        <v>77</v>
      </c>
      <c r="AY1086" s="255" t="s">
        <v>281</v>
      </c>
    </row>
    <row r="1087" s="13" customFormat="1">
      <c r="A1087" s="13"/>
      <c r="B1087" s="244"/>
      <c r="C1087" s="245"/>
      <c r="D1087" s="246" t="s">
        <v>288</v>
      </c>
      <c r="E1087" s="247" t="s">
        <v>1</v>
      </c>
      <c r="F1087" s="248" t="s">
        <v>494</v>
      </c>
      <c r="G1087" s="245"/>
      <c r="H1087" s="249">
        <v>38.520000000000003</v>
      </c>
      <c r="I1087" s="250"/>
      <c r="J1087" s="245"/>
      <c r="K1087" s="245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5" t="s">
        <v>288</v>
      </c>
      <c r="AU1087" s="255" t="s">
        <v>86</v>
      </c>
      <c r="AV1087" s="13" t="s">
        <v>86</v>
      </c>
      <c r="AW1087" s="13" t="s">
        <v>33</v>
      </c>
      <c r="AX1087" s="13" t="s">
        <v>77</v>
      </c>
      <c r="AY1087" s="255" t="s">
        <v>281</v>
      </c>
    </row>
    <row r="1088" s="13" customFormat="1">
      <c r="A1088" s="13"/>
      <c r="B1088" s="244"/>
      <c r="C1088" s="245"/>
      <c r="D1088" s="246" t="s">
        <v>288</v>
      </c>
      <c r="E1088" s="247" t="s">
        <v>1</v>
      </c>
      <c r="F1088" s="248" t="s">
        <v>495</v>
      </c>
      <c r="G1088" s="245"/>
      <c r="H1088" s="249">
        <v>38.880000000000003</v>
      </c>
      <c r="I1088" s="250"/>
      <c r="J1088" s="245"/>
      <c r="K1088" s="245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5" t="s">
        <v>288</v>
      </c>
      <c r="AU1088" s="255" t="s">
        <v>86</v>
      </c>
      <c r="AV1088" s="13" t="s">
        <v>86</v>
      </c>
      <c r="AW1088" s="13" t="s">
        <v>33</v>
      </c>
      <c r="AX1088" s="13" t="s">
        <v>77</v>
      </c>
      <c r="AY1088" s="255" t="s">
        <v>281</v>
      </c>
    </row>
    <row r="1089" s="13" customFormat="1">
      <c r="A1089" s="13"/>
      <c r="B1089" s="244"/>
      <c r="C1089" s="245"/>
      <c r="D1089" s="246" t="s">
        <v>288</v>
      </c>
      <c r="E1089" s="247" t="s">
        <v>1</v>
      </c>
      <c r="F1089" s="248" t="s">
        <v>496</v>
      </c>
      <c r="G1089" s="245"/>
      <c r="H1089" s="249">
        <v>38.880000000000003</v>
      </c>
      <c r="I1089" s="250"/>
      <c r="J1089" s="245"/>
      <c r="K1089" s="245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5" t="s">
        <v>288</v>
      </c>
      <c r="AU1089" s="255" t="s">
        <v>86</v>
      </c>
      <c r="AV1089" s="13" t="s">
        <v>86</v>
      </c>
      <c r="AW1089" s="13" t="s">
        <v>33</v>
      </c>
      <c r="AX1089" s="13" t="s">
        <v>77</v>
      </c>
      <c r="AY1089" s="255" t="s">
        <v>281</v>
      </c>
    </row>
    <row r="1090" s="13" customFormat="1">
      <c r="A1090" s="13"/>
      <c r="B1090" s="244"/>
      <c r="C1090" s="245"/>
      <c r="D1090" s="246" t="s">
        <v>288</v>
      </c>
      <c r="E1090" s="247" t="s">
        <v>1</v>
      </c>
      <c r="F1090" s="248" t="s">
        <v>497</v>
      </c>
      <c r="G1090" s="245"/>
      <c r="H1090" s="249">
        <v>38.880000000000003</v>
      </c>
      <c r="I1090" s="250"/>
      <c r="J1090" s="245"/>
      <c r="K1090" s="245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5" t="s">
        <v>288</v>
      </c>
      <c r="AU1090" s="255" t="s">
        <v>86</v>
      </c>
      <c r="AV1090" s="13" t="s">
        <v>86</v>
      </c>
      <c r="AW1090" s="13" t="s">
        <v>33</v>
      </c>
      <c r="AX1090" s="13" t="s">
        <v>77</v>
      </c>
      <c r="AY1090" s="255" t="s">
        <v>281</v>
      </c>
    </row>
    <row r="1091" s="13" customFormat="1">
      <c r="A1091" s="13"/>
      <c r="B1091" s="244"/>
      <c r="C1091" s="245"/>
      <c r="D1091" s="246" t="s">
        <v>288</v>
      </c>
      <c r="E1091" s="247" t="s">
        <v>1</v>
      </c>
      <c r="F1091" s="248" t="s">
        <v>498</v>
      </c>
      <c r="G1091" s="245"/>
      <c r="H1091" s="249">
        <v>53.640000000000001</v>
      </c>
      <c r="I1091" s="250"/>
      <c r="J1091" s="245"/>
      <c r="K1091" s="245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5" t="s">
        <v>288</v>
      </c>
      <c r="AU1091" s="255" t="s">
        <v>86</v>
      </c>
      <c r="AV1091" s="13" t="s">
        <v>86</v>
      </c>
      <c r="AW1091" s="13" t="s">
        <v>33</v>
      </c>
      <c r="AX1091" s="13" t="s">
        <v>77</v>
      </c>
      <c r="AY1091" s="255" t="s">
        <v>281</v>
      </c>
    </row>
    <row r="1092" s="13" customFormat="1">
      <c r="A1092" s="13"/>
      <c r="B1092" s="244"/>
      <c r="C1092" s="245"/>
      <c r="D1092" s="246" t="s">
        <v>288</v>
      </c>
      <c r="E1092" s="247" t="s">
        <v>1</v>
      </c>
      <c r="F1092" s="248" t="s">
        <v>506</v>
      </c>
      <c r="G1092" s="245"/>
      <c r="H1092" s="249">
        <v>28.079999999999998</v>
      </c>
      <c r="I1092" s="250"/>
      <c r="J1092" s="245"/>
      <c r="K1092" s="245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5" t="s">
        <v>288</v>
      </c>
      <c r="AU1092" s="255" t="s">
        <v>86</v>
      </c>
      <c r="AV1092" s="13" t="s">
        <v>86</v>
      </c>
      <c r="AW1092" s="13" t="s">
        <v>33</v>
      </c>
      <c r="AX1092" s="13" t="s">
        <v>77</v>
      </c>
      <c r="AY1092" s="255" t="s">
        <v>281</v>
      </c>
    </row>
    <row r="1093" s="13" customFormat="1">
      <c r="A1093" s="13"/>
      <c r="B1093" s="244"/>
      <c r="C1093" s="245"/>
      <c r="D1093" s="246" t="s">
        <v>288</v>
      </c>
      <c r="E1093" s="247" t="s">
        <v>1</v>
      </c>
      <c r="F1093" s="248" t="s">
        <v>517</v>
      </c>
      <c r="G1093" s="245"/>
      <c r="H1093" s="249">
        <v>28.079999999999998</v>
      </c>
      <c r="I1093" s="250"/>
      <c r="J1093" s="245"/>
      <c r="K1093" s="245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5" t="s">
        <v>288</v>
      </c>
      <c r="AU1093" s="255" t="s">
        <v>86</v>
      </c>
      <c r="AV1093" s="13" t="s">
        <v>86</v>
      </c>
      <c r="AW1093" s="13" t="s">
        <v>33</v>
      </c>
      <c r="AX1093" s="13" t="s">
        <v>77</v>
      </c>
      <c r="AY1093" s="255" t="s">
        <v>281</v>
      </c>
    </row>
    <row r="1094" s="13" customFormat="1">
      <c r="A1094" s="13"/>
      <c r="B1094" s="244"/>
      <c r="C1094" s="245"/>
      <c r="D1094" s="246" t="s">
        <v>288</v>
      </c>
      <c r="E1094" s="247" t="s">
        <v>1</v>
      </c>
      <c r="F1094" s="248" t="s">
        <v>518</v>
      </c>
      <c r="G1094" s="245"/>
      <c r="H1094" s="249">
        <v>13.77</v>
      </c>
      <c r="I1094" s="250"/>
      <c r="J1094" s="245"/>
      <c r="K1094" s="245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5" t="s">
        <v>288</v>
      </c>
      <c r="AU1094" s="255" t="s">
        <v>86</v>
      </c>
      <c r="AV1094" s="13" t="s">
        <v>86</v>
      </c>
      <c r="AW1094" s="13" t="s">
        <v>33</v>
      </c>
      <c r="AX1094" s="13" t="s">
        <v>77</v>
      </c>
      <c r="AY1094" s="255" t="s">
        <v>281</v>
      </c>
    </row>
    <row r="1095" s="13" customFormat="1">
      <c r="A1095" s="13"/>
      <c r="B1095" s="244"/>
      <c r="C1095" s="245"/>
      <c r="D1095" s="246" t="s">
        <v>288</v>
      </c>
      <c r="E1095" s="247" t="s">
        <v>1</v>
      </c>
      <c r="F1095" s="248" t="s">
        <v>523</v>
      </c>
      <c r="G1095" s="245"/>
      <c r="H1095" s="249">
        <v>33.192</v>
      </c>
      <c r="I1095" s="250"/>
      <c r="J1095" s="245"/>
      <c r="K1095" s="245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5" t="s">
        <v>288</v>
      </c>
      <c r="AU1095" s="255" t="s">
        <v>86</v>
      </c>
      <c r="AV1095" s="13" t="s">
        <v>86</v>
      </c>
      <c r="AW1095" s="13" t="s">
        <v>33</v>
      </c>
      <c r="AX1095" s="13" t="s">
        <v>77</v>
      </c>
      <c r="AY1095" s="255" t="s">
        <v>281</v>
      </c>
    </row>
    <row r="1096" s="13" customFormat="1">
      <c r="A1096" s="13"/>
      <c r="B1096" s="244"/>
      <c r="C1096" s="245"/>
      <c r="D1096" s="246" t="s">
        <v>288</v>
      </c>
      <c r="E1096" s="247" t="s">
        <v>1</v>
      </c>
      <c r="F1096" s="248" t="s">
        <v>524</v>
      </c>
      <c r="G1096" s="245"/>
      <c r="H1096" s="249">
        <v>17.495999999999999</v>
      </c>
      <c r="I1096" s="250"/>
      <c r="J1096" s="245"/>
      <c r="K1096" s="245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5" t="s">
        <v>288</v>
      </c>
      <c r="AU1096" s="255" t="s">
        <v>86</v>
      </c>
      <c r="AV1096" s="13" t="s">
        <v>86</v>
      </c>
      <c r="AW1096" s="13" t="s">
        <v>33</v>
      </c>
      <c r="AX1096" s="13" t="s">
        <v>77</v>
      </c>
      <c r="AY1096" s="255" t="s">
        <v>281</v>
      </c>
    </row>
    <row r="1097" s="13" customFormat="1">
      <c r="A1097" s="13"/>
      <c r="B1097" s="244"/>
      <c r="C1097" s="245"/>
      <c r="D1097" s="246" t="s">
        <v>288</v>
      </c>
      <c r="E1097" s="247" t="s">
        <v>1</v>
      </c>
      <c r="F1097" s="248" t="s">
        <v>526</v>
      </c>
      <c r="G1097" s="245"/>
      <c r="H1097" s="249">
        <v>28.224</v>
      </c>
      <c r="I1097" s="250"/>
      <c r="J1097" s="245"/>
      <c r="K1097" s="245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5" t="s">
        <v>288</v>
      </c>
      <c r="AU1097" s="255" t="s">
        <v>86</v>
      </c>
      <c r="AV1097" s="13" t="s">
        <v>86</v>
      </c>
      <c r="AW1097" s="13" t="s">
        <v>33</v>
      </c>
      <c r="AX1097" s="13" t="s">
        <v>77</v>
      </c>
      <c r="AY1097" s="255" t="s">
        <v>281</v>
      </c>
    </row>
    <row r="1098" s="15" customFormat="1">
      <c r="A1098" s="15"/>
      <c r="B1098" s="267"/>
      <c r="C1098" s="268"/>
      <c r="D1098" s="246" t="s">
        <v>288</v>
      </c>
      <c r="E1098" s="269" t="s">
        <v>1</v>
      </c>
      <c r="F1098" s="270" t="s">
        <v>527</v>
      </c>
      <c r="G1098" s="268"/>
      <c r="H1098" s="271">
        <v>635.92200000000003</v>
      </c>
      <c r="I1098" s="272"/>
      <c r="J1098" s="268"/>
      <c r="K1098" s="268"/>
      <c r="L1098" s="273"/>
      <c r="M1098" s="274"/>
      <c r="N1098" s="275"/>
      <c r="O1098" s="275"/>
      <c r="P1098" s="275"/>
      <c r="Q1098" s="275"/>
      <c r="R1098" s="275"/>
      <c r="S1098" s="275"/>
      <c r="T1098" s="276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7" t="s">
        <v>288</v>
      </c>
      <c r="AU1098" s="277" t="s">
        <v>86</v>
      </c>
      <c r="AV1098" s="15" t="s">
        <v>94</v>
      </c>
      <c r="AW1098" s="15" t="s">
        <v>33</v>
      </c>
      <c r="AX1098" s="15" t="s">
        <v>77</v>
      </c>
      <c r="AY1098" s="277" t="s">
        <v>281</v>
      </c>
    </row>
    <row r="1099" s="13" customFormat="1">
      <c r="A1099" s="13"/>
      <c r="B1099" s="244"/>
      <c r="C1099" s="245"/>
      <c r="D1099" s="246" t="s">
        <v>288</v>
      </c>
      <c r="E1099" s="247" t="s">
        <v>1</v>
      </c>
      <c r="F1099" s="248" t="s">
        <v>534</v>
      </c>
      <c r="G1099" s="245"/>
      <c r="H1099" s="249">
        <v>51.840000000000003</v>
      </c>
      <c r="I1099" s="250"/>
      <c r="J1099" s="245"/>
      <c r="K1099" s="245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5" t="s">
        <v>288</v>
      </c>
      <c r="AU1099" s="255" t="s">
        <v>86</v>
      </c>
      <c r="AV1099" s="13" t="s">
        <v>86</v>
      </c>
      <c r="AW1099" s="13" t="s">
        <v>33</v>
      </c>
      <c r="AX1099" s="13" t="s">
        <v>77</v>
      </c>
      <c r="AY1099" s="255" t="s">
        <v>281</v>
      </c>
    </row>
    <row r="1100" s="13" customFormat="1">
      <c r="A1100" s="13"/>
      <c r="B1100" s="244"/>
      <c r="C1100" s="245"/>
      <c r="D1100" s="246" t="s">
        <v>288</v>
      </c>
      <c r="E1100" s="247" t="s">
        <v>1</v>
      </c>
      <c r="F1100" s="248" t="s">
        <v>535</v>
      </c>
      <c r="G1100" s="245"/>
      <c r="H1100" s="249">
        <v>12.816000000000001</v>
      </c>
      <c r="I1100" s="250"/>
      <c r="J1100" s="245"/>
      <c r="K1100" s="245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5" t="s">
        <v>288</v>
      </c>
      <c r="AU1100" s="255" t="s">
        <v>86</v>
      </c>
      <c r="AV1100" s="13" t="s">
        <v>86</v>
      </c>
      <c r="AW1100" s="13" t="s">
        <v>33</v>
      </c>
      <c r="AX1100" s="13" t="s">
        <v>77</v>
      </c>
      <c r="AY1100" s="255" t="s">
        <v>281</v>
      </c>
    </row>
    <row r="1101" s="13" customFormat="1">
      <c r="A1101" s="13"/>
      <c r="B1101" s="244"/>
      <c r="C1101" s="245"/>
      <c r="D1101" s="246" t="s">
        <v>288</v>
      </c>
      <c r="E1101" s="247" t="s">
        <v>1</v>
      </c>
      <c r="F1101" s="248" t="s">
        <v>536</v>
      </c>
      <c r="G1101" s="245"/>
      <c r="H1101" s="249">
        <v>16.704000000000001</v>
      </c>
      <c r="I1101" s="250"/>
      <c r="J1101" s="245"/>
      <c r="K1101" s="245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5" t="s">
        <v>288</v>
      </c>
      <c r="AU1101" s="255" t="s">
        <v>86</v>
      </c>
      <c r="AV1101" s="13" t="s">
        <v>86</v>
      </c>
      <c r="AW1101" s="13" t="s">
        <v>33</v>
      </c>
      <c r="AX1101" s="13" t="s">
        <v>77</v>
      </c>
      <c r="AY1101" s="255" t="s">
        <v>281</v>
      </c>
    </row>
    <row r="1102" s="13" customFormat="1">
      <c r="A1102" s="13"/>
      <c r="B1102" s="244"/>
      <c r="C1102" s="245"/>
      <c r="D1102" s="246" t="s">
        <v>288</v>
      </c>
      <c r="E1102" s="247" t="s">
        <v>1</v>
      </c>
      <c r="F1102" s="248" t="s">
        <v>537</v>
      </c>
      <c r="G1102" s="245"/>
      <c r="H1102" s="249">
        <v>25.488</v>
      </c>
      <c r="I1102" s="250"/>
      <c r="J1102" s="245"/>
      <c r="K1102" s="245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5" t="s">
        <v>288</v>
      </c>
      <c r="AU1102" s="255" t="s">
        <v>86</v>
      </c>
      <c r="AV1102" s="13" t="s">
        <v>86</v>
      </c>
      <c r="AW1102" s="13" t="s">
        <v>33</v>
      </c>
      <c r="AX1102" s="13" t="s">
        <v>77</v>
      </c>
      <c r="AY1102" s="255" t="s">
        <v>281</v>
      </c>
    </row>
    <row r="1103" s="13" customFormat="1">
      <c r="A1103" s="13"/>
      <c r="B1103" s="244"/>
      <c r="C1103" s="245"/>
      <c r="D1103" s="246" t="s">
        <v>288</v>
      </c>
      <c r="E1103" s="247" t="s">
        <v>1</v>
      </c>
      <c r="F1103" s="248" t="s">
        <v>538</v>
      </c>
      <c r="G1103" s="245"/>
      <c r="H1103" s="249">
        <v>28.512</v>
      </c>
      <c r="I1103" s="250"/>
      <c r="J1103" s="245"/>
      <c r="K1103" s="245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5" t="s">
        <v>288</v>
      </c>
      <c r="AU1103" s="255" t="s">
        <v>86</v>
      </c>
      <c r="AV1103" s="13" t="s">
        <v>86</v>
      </c>
      <c r="AW1103" s="13" t="s">
        <v>33</v>
      </c>
      <c r="AX1103" s="13" t="s">
        <v>77</v>
      </c>
      <c r="AY1103" s="255" t="s">
        <v>281</v>
      </c>
    </row>
    <row r="1104" s="13" customFormat="1">
      <c r="A1104" s="13"/>
      <c r="B1104" s="244"/>
      <c r="C1104" s="245"/>
      <c r="D1104" s="246" t="s">
        <v>288</v>
      </c>
      <c r="E1104" s="247" t="s">
        <v>1</v>
      </c>
      <c r="F1104" s="248" t="s">
        <v>539</v>
      </c>
      <c r="G1104" s="245"/>
      <c r="H1104" s="249">
        <v>27.648</v>
      </c>
      <c r="I1104" s="250"/>
      <c r="J1104" s="245"/>
      <c r="K1104" s="245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5" t="s">
        <v>288</v>
      </c>
      <c r="AU1104" s="255" t="s">
        <v>86</v>
      </c>
      <c r="AV1104" s="13" t="s">
        <v>86</v>
      </c>
      <c r="AW1104" s="13" t="s">
        <v>33</v>
      </c>
      <c r="AX1104" s="13" t="s">
        <v>77</v>
      </c>
      <c r="AY1104" s="255" t="s">
        <v>281</v>
      </c>
    </row>
    <row r="1105" s="13" customFormat="1">
      <c r="A1105" s="13"/>
      <c r="B1105" s="244"/>
      <c r="C1105" s="245"/>
      <c r="D1105" s="246" t="s">
        <v>288</v>
      </c>
      <c r="E1105" s="247" t="s">
        <v>1</v>
      </c>
      <c r="F1105" s="248" t="s">
        <v>540</v>
      </c>
      <c r="G1105" s="245"/>
      <c r="H1105" s="249">
        <v>23.472000000000001</v>
      </c>
      <c r="I1105" s="250"/>
      <c r="J1105" s="245"/>
      <c r="K1105" s="245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5" t="s">
        <v>288</v>
      </c>
      <c r="AU1105" s="255" t="s">
        <v>86</v>
      </c>
      <c r="AV1105" s="13" t="s">
        <v>86</v>
      </c>
      <c r="AW1105" s="13" t="s">
        <v>33</v>
      </c>
      <c r="AX1105" s="13" t="s">
        <v>77</v>
      </c>
      <c r="AY1105" s="255" t="s">
        <v>281</v>
      </c>
    </row>
    <row r="1106" s="15" customFormat="1">
      <c r="A1106" s="15"/>
      <c r="B1106" s="267"/>
      <c r="C1106" s="268"/>
      <c r="D1106" s="246" t="s">
        <v>288</v>
      </c>
      <c r="E1106" s="269" t="s">
        <v>1</v>
      </c>
      <c r="F1106" s="270" t="s">
        <v>548</v>
      </c>
      <c r="G1106" s="268"/>
      <c r="H1106" s="271">
        <v>186.47999999999999</v>
      </c>
      <c r="I1106" s="272"/>
      <c r="J1106" s="268"/>
      <c r="K1106" s="268"/>
      <c r="L1106" s="273"/>
      <c r="M1106" s="274"/>
      <c r="N1106" s="275"/>
      <c r="O1106" s="275"/>
      <c r="P1106" s="275"/>
      <c r="Q1106" s="275"/>
      <c r="R1106" s="275"/>
      <c r="S1106" s="275"/>
      <c r="T1106" s="276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7" t="s">
        <v>288</v>
      </c>
      <c r="AU1106" s="277" t="s">
        <v>86</v>
      </c>
      <c r="AV1106" s="15" t="s">
        <v>94</v>
      </c>
      <c r="AW1106" s="15" t="s">
        <v>33</v>
      </c>
      <c r="AX1106" s="15" t="s">
        <v>77</v>
      </c>
      <c r="AY1106" s="277" t="s">
        <v>281</v>
      </c>
    </row>
    <row r="1107" s="13" customFormat="1">
      <c r="A1107" s="13"/>
      <c r="B1107" s="244"/>
      <c r="C1107" s="245"/>
      <c r="D1107" s="246" t="s">
        <v>288</v>
      </c>
      <c r="E1107" s="247" t="s">
        <v>1</v>
      </c>
      <c r="F1107" s="248" t="s">
        <v>1008</v>
      </c>
      <c r="G1107" s="245"/>
      <c r="H1107" s="249">
        <v>-1.5760000000000001</v>
      </c>
      <c r="I1107" s="250"/>
      <c r="J1107" s="245"/>
      <c r="K1107" s="245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5" t="s">
        <v>288</v>
      </c>
      <c r="AU1107" s="255" t="s">
        <v>86</v>
      </c>
      <c r="AV1107" s="13" t="s">
        <v>86</v>
      </c>
      <c r="AW1107" s="13" t="s">
        <v>33</v>
      </c>
      <c r="AX1107" s="13" t="s">
        <v>77</v>
      </c>
      <c r="AY1107" s="255" t="s">
        <v>281</v>
      </c>
    </row>
    <row r="1108" s="13" customFormat="1">
      <c r="A1108" s="13"/>
      <c r="B1108" s="244"/>
      <c r="C1108" s="245"/>
      <c r="D1108" s="246" t="s">
        <v>288</v>
      </c>
      <c r="E1108" s="247" t="s">
        <v>1</v>
      </c>
      <c r="F1108" s="248" t="s">
        <v>1009</v>
      </c>
      <c r="G1108" s="245"/>
      <c r="H1108" s="249">
        <v>-1.4350000000000001</v>
      </c>
      <c r="I1108" s="250"/>
      <c r="J1108" s="245"/>
      <c r="K1108" s="245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5" t="s">
        <v>288</v>
      </c>
      <c r="AU1108" s="255" t="s">
        <v>86</v>
      </c>
      <c r="AV1108" s="13" t="s">
        <v>86</v>
      </c>
      <c r="AW1108" s="13" t="s">
        <v>33</v>
      </c>
      <c r="AX1108" s="13" t="s">
        <v>77</v>
      </c>
      <c r="AY1108" s="255" t="s">
        <v>281</v>
      </c>
    </row>
    <row r="1109" s="13" customFormat="1">
      <c r="A1109" s="13"/>
      <c r="B1109" s="244"/>
      <c r="C1109" s="245"/>
      <c r="D1109" s="246" t="s">
        <v>288</v>
      </c>
      <c r="E1109" s="247" t="s">
        <v>1</v>
      </c>
      <c r="F1109" s="248" t="s">
        <v>1009</v>
      </c>
      <c r="G1109" s="245"/>
      <c r="H1109" s="249">
        <v>-1.4350000000000001</v>
      </c>
      <c r="I1109" s="250"/>
      <c r="J1109" s="245"/>
      <c r="K1109" s="245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5" t="s">
        <v>288</v>
      </c>
      <c r="AU1109" s="255" t="s">
        <v>86</v>
      </c>
      <c r="AV1109" s="13" t="s">
        <v>86</v>
      </c>
      <c r="AW1109" s="13" t="s">
        <v>33</v>
      </c>
      <c r="AX1109" s="13" t="s">
        <v>77</v>
      </c>
      <c r="AY1109" s="255" t="s">
        <v>281</v>
      </c>
    </row>
    <row r="1110" s="13" customFormat="1">
      <c r="A1110" s="13"/>
      <c r="B1110" s="244"/>
      <c r="C1110" s="245"/>
      <c r="D1110" s="246" t="s">
        <v>288</v>
      </c>
      <c r="E1110" s="247" t="s">
        <v>1</v>
      </c>
      <c r="F1110" s="248" t="s">
        <v>1009</v>
      </c>
      <c r="G1110" s="245"/>
      <c r="H1110" s="249">
        <v>-1.4350000000000001</v>
      </c>
      <c r="I1110" s="250"/>
      <c r="J1110" s="245"/>
      <c r="K1110" s="245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5" t="s">
        <v>288</v>
      </c>
      <c r="AU1110" s="255" t="s">
        <v>86</v>
      </c>
      <c r="AV1110" s="13" t="s">
        <v>86</v>
      </c>
      <c r="AW1110" s="13" t="s">
        <v>33</v>
      </c>
      <c r="AX1110" s="13" t="s">
        <v>77</v>
      </c>
      <c r="AY1110" s="255" t="s">
        <v>281</v>
      </c>
    </row>
    <row r="1111" s="13" customFormat="1">
      <c r="A1111" s="13"/>
      <c r="B1111" s="244"/>
      <c r="C1111" s="245"/>
      <c r="D1111" s="246" t="s">
        <v>288</v>
      </c>
      <c r="E1111" s="247" t="s">
        <v>1</v>
      </c>
      <c r="F1111" s="248" t="s">
        <v>1009</v>
      </c>
      <c r="G1111" s="245"/>
      <c r="H1111" s="249">
        <v>-1.4350000000000001</v>
      </c>
      <c r="I1111" s="250"/>
      <c r="J1111" s="245"/>
      <c r="K1111" s="245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5" t="s">
        <v>288</v>
      </c>
      <c r="AU1111" s="255" t="s">
        <v>86</v>
      </c>
      <c r="AV1111" s="13" t="s">
        <v>86</v>
      </c>
      <c r="AW1111" s="13" t="s">
        <v>33</v>
      </c>
      <c r="AX1111" s="13" t="s">
        <v>77</v>
      </c>
      <c r="AY1111" s="255" t="s">
        <v>281</v>
      </c>
    </row>
    <row r="1112" s="13" customFormat="1">
      <c r="A1112" s="13"/>
      <c r="B1112" s="244"/>
      <c r="C1112" s="245"/>
      <c r="D1112" s="246" t="s">
        <v>288</v>
      </c>
      <c r="E1112" s="247" t="s">
        <v>1</v>
      </c>
      <c r="F1112" s="248" t="s">
        <v>1010</v>
      </c>
      <c r="G1112" s="245"/>
      <c r="H1112" s="249">
        <v>-0.35999999999999999</v>
      </c>
      <c r="I1112" s="250"/>
      <c r="J1112" s="245"/>
      <c r="K1112" s="245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5" t="s">
        <v>288</v>
      </c>
      <c r="AU1112" s="255" t="s">
        <v>86</v>
      </c>
      <c r="AV1112" s="13" t="s">
        <v>86</v>
      </c>
      <c r="AW1112" s="13" t="s">
        <v>33</v>
      </c>
      <c r="AX1112" s="13" t="s">
        <v>77</v>
      </c>
      <c r="AY1112" s="255" t="s">
        <v>281</v>
      </c>
    </row>
    <row r="1113" s="13" customFormat="1">
      <c r="A1113" s="13"/>
      <c r="B1113" s="244"/>
      <c r="C1113" s="245"/>
      <c r="D1113" s="246" t="s">
        <v>288</v>
      </c>
      <c r="E1113" s="247" t="s">
        <v>1</v>
      </c>
      <c r="F1113" s="248" t="s">
        <v>1010</v>
      </c>
      <c r="G1113" s="245"/>
      <c r="H1113" s="249">
        <v>-0.35999999999999999</v>
      </c>
      <c r="I1113" s="250"/>
      <c r="J1113" s="245"/>
      <c r="K1113" s="245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5" t="s">
        <v>288</v>
      </c>
      <c r="AU1113" s="255" t="s">
        <v>86</v>
      </c>
      <c r="AV1113" s="13" t="s">
        <v>86</v>
      </c>
      <c r="AW1113" s="13" t="s">
        <v>33</v>
      </c>
      <c r="AX1113" s="13" t="s">
        <v>77</v>
      </c>
      <c r="AY1113" s="255" t="s">
        <v>281</v>
      </c>
    </row>
    <row r="1114" s="13" customFormat="1">
      <c r="A1114" s="13"/>
      <c r="B1114" s="244"/>
      <c r="C1114" s="245"/>
      <c r="D1114" s="246" t="s">
        <v>288</v>
      </c>
      <c r="E1114" s="247" t="s">
        <v>1</v>
      </c>
      <c r="F1114" s="248" t="s">
        <v>1011</v>
      </c>
      <c r="G1114" s="245"/>
      <c r="H1114" s="249">
        <v>-1.7729999999999999</v>
      </c>
      <c r="I1114" s="250"/>
      <c r="J1114" s="245"/>
      <c r="K1114" s="245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5" t="s">
        <v>288</v>
      </c>
      <c r="AU1114" s="255" t="s">
        <v>86</v>
      </c>
      <c r="AV1114" s="13" t="s">
        <v>86</v>
      </c>
      <c r="AW1114" s="13" t="s">
        <v>33</v>
      </c>
      <c r="AX1114" s="13" t="s">
        <v>77</v>
      </c>
      <c r="AY1114" s="255" t="s">
        <v>281</v>
      </c>
    </row>
    <row r="1115" s="13" customFormat="1">
      <c r="A1115" s="13"/>
      <c r="B1115" s="244"/>
      <c r="C1115" s="245"/>
      <c r="D1115" s="246" t="s">
        <v>288</v>
      </c>
      <c r="E1115" s="247" t="s">
        <v>1</v>
      </c>
      <c r="F1115" s="248" t="s">
        <v>1009</v>
      </c>
      <c r="G1115" s="245"/>
      <c r="H1115" s="249">
        <v>-1.4350000000000001</v>
      </c>
      <c r="I1115" s="250"/>
      <c r="J1115" s="245"/>
      <c r="K1115" s="245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5" t="s">
        <v>288</v>
      </c>
      <c r="AU1115" s="255" t="s">
        <v>86</v>
      </c>
      <c r="AV1115" s="13" t="s">
        <v>86</v>
      </c>
      <c r="AW1115" s="13" t="s">
        <v>33</v>
      </c>
      <c r="AX1115" s="13" t="s">
        <v>77</v>
      </c>
      <c r="AY1115" s="255" t="s">
        <v>281</v>
      </c>
    </row>
    <row r="1116" s="13" customFormat="1">
      <c r="A1116" s="13"/>
      <c r="B1116" s="244"/>
      <c r="C1116" s="245"/>
      <c r="D1116" s="246" t="s">
        <v>288</v>
      </c>
      <c r="E1116" s="247" t="s">
        <v>1</v>
      </c>
      <c r="F1116" s="248" t="s">
        <v>1008</v>
      </c>
      <c r="G1116" s="245"/>
      <c r="H1116" s="249">
        <v>-1.5760000000000001</v>
      </c>
      <c r="I1116" s="250"/>
      <c r="J1116" s="245"/>
      <c r="K1116" s="245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5" t="s">
        <v>288</v>
      </c>
      <c r="AU1116" s="255" t="s">
        <v>86</v>
      </c>
      <c r="AV1116" s="13" t="s">
        <v>86</v>
      </c>
      <c r="AW1116" s="13" t="s">
        <v>33</v>
      </c>
      <c r="AX1116" s="13" t="s">
        <v>77</v>
      </c>
      <c r="AY1116" s="255" t="s">
        <v>281</v>
      </c>
    </row>
    <row r="1117" s="13" customFormat="1">
      <c r="A1117" s="13"/>
      <c r="B1117" s="244"/>
      <c r="C1117" s="245"/>
      <c r="D1117" s="246" t="s">
        <v>288</v>
      </c>
      <c r="E1117" s="247" t="s">
        <v>1</v>
      </c>
      <c r="F1117" s="248" t="s">
        <v>1008</v>
      </c>
      <c r="G1117" s="245"/>
      <c r="H1117" s="249">
        <v>-1.5760000000000001</v>
      </c>
      <c r="I1117" s="250"/>
      <c r="J1117" s="245"/>
      <c r="K1117" s="245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5" t="s">
        <v>288</v>
      </c>
      <c r="AU1117" s="255" t="s">
        <v>86</v>
      </c>
      <c r="AV1117" s="13" t="s">
        <v>86</v>
      </c>
      <c r="AW1117" s="13" t="s">
        <v>33</v>
      </c>
      <c r="AX1117" s="13" t="s">
        <v>77</v>
      </c>
      <c r="AY1117" s="255" t="s">
        <v>281</v>
      </c>
    </row>
    <row r="1118" s="13" customFormat="1">
      <c r="A1118" s="13"/>
      <c r="B1118" s="244"/>
      <c r="C1118" s="245"/>
      <c r="D1118" s="246" t="s">
        <v>288</v>
      </c>
      <c r="E1118" s="247" t="s">
        <v>1</v>
      </c>
      <c r="F1118" s="248" t="s">
        <v>1008</v>
      </c>
      <c r="G1118" s="245"/>
      <c r="H1118" s="249">
        <v>-1.5760000000000001</v>
      </c>
      <c r="I1118" s="250"/>
      <c r="J1118" s="245"/>
      <c r="K1118" s="245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5" t="s">
        <v>288</v>
      </c>
      <c r="AU1118" s="255" t="s">
        <v>86</v>
      </c>
      <c r="AV1118" s="13" t="s">
        <v>86</v>
      </c>
      <c r="AW1118" s="13" t="s">
        <v>33</v>
      </c>
      <c r="AX1118" s="13" t="s">
        <v>77</v>
      </c>
      <c r="AY1118" s="255" t="s">
        <v>281</v>
      </c>
    </row>
    <row r="1119" s="13" customFormat="1">
      <c r="A1119" s="13"/>
      <c r="B1119" s="244"/>
      <c r="C1119" s="245"/>
      <c r="D1119" s="246" t="s">
        <v>288</v>
      </c>
      <c r="E1119" s="247" t="s">
        <v>1</v>
      </c>
      <c r="F1119" s="248" t="s">
        <v>1011</v>
      </c>
      <c r="G1119" s="245"/>
      <c r="H1119" s="249">
        <v>-1.7729999999999999</v>
      </c>
      <c r="I1119" s="250"/>
      <c r="J1119" s="245"/>
      <c r="K1119" s="245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5" t="s">
        <v>288</v>
      </c>
      <c r="AU1119" s="255" t="s">
        <v>86</v>
      </c>
      <c r="AV1119" s="13" t="s">
        <v>86</v>
      </c>
      <c r="AW1119" s="13" t="s">
        <v>33</v>
      </c>
      <c r="AX1119" s="13" t="s">
        <v>77</v>
      </c>
      <c r="AY1119" s="255" t="s">
        <v>281</v>
      </c>
    </row>
    <row r="1120" s="13" customFormat="1">
      <c r="A1120" s="13"/>
      <c r="B1120" s="244"/>
      <c r="C1120" s="245"/>
      <c r="D1120" s="246" t="s">
        <v>288</v>
      </c>
      <c r="E1120" s="247" t="s">
        <v>1</v>
      </c>
      <c r="F1120" s="248" t="s">
        <v>1011</v>
      </c>
      <c r="G1120" s="245"/>
      <c r="H1120" s="249">
        <v>-1.7729999999999999</v>
      </c>
      <c r="I1120" s="250"/>
      <c r="J1120" s="245"/>
      <c r="K1120" s="245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5" t="s">
        <v>288</v>
      </c>
      <c r="AU1120" s="255" t="s">
        <v>86</v>
      </c>
      <c r="AV1120" s="13" t="s">
        <v>86</v>
      </c>
      <c r="AW1120" s="13" t="s">
        <v>33</v>
      </c>
      <c r="AX1120" s="13" t="s">
        <v>77</v>
      </c>
      <c r="AY1120" s="255" t="s">
        <v>281</v>
      </c>
    </row>
    <row r="1121" s="13" customFormat="1">
      <c r="A1121" s="13"/>
      <c r="B1121" s="244"/>
      <c r="C1121" s="245"/>
      <c r="D1121" s="246" t="s">
        <v>288</v>
      </c>
      <c r="E1121" s="247" t="s">
        <v>1</v>
      </c>
      <c r="F1121" s="248" t="s">
        <v>1011</v>
      </c>
      <c r="G1121" s="245"/>
      <c r="H1121" s="249">
        <v>-1.7729999999999999</v>
      </c>
      <c r="I1121" s="250"/>
      <c r="J1121" s="245"/>
      <c r="K1121" s="245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5" t="s">
        <v>288</v>
      </c>
      <c r="AU1121" s="255" t="s">
        <v>86</v>
      </c>
      <c r="AV1121" s="13" t="s">
        <v>86</v>
      </c>
      <c r="AW1121" s="13" t="s">
        <v>33</v>
      </c>
      <c r="AX1121" s="13" t="s">
        <v>77</v>
      </c>
      <c r="AY1121" s="255" t="s">
        <v>281</v>
      </c>
    </row>
    <row r="1122" s="13" customFormat="1">
      <c r="A1122" s="13"/>
      <c r="B1122" s="244"/>
      <c r="C1122" s="245"/>
      <c r="D1122" s="246" t="s">
        <v>288</v>
      </c>
      <c r="E1122" s="247" t="s">
        <v>1</v>
      </c>
      <c r="F1122" s="248" t="s">
        <v>1012</v>
      </c>
      <c r="G1122" s="245"/>
      <c r="H1122" s="249">
        <v>-2.1669999999999998</v>
      </c>
      <c r="I1122" s="250"/>
      <c r="J1122" s="245"/>
      <c r="K1122" s="245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5" t="s">
        <v>288</v>
      </c>
      <c r="AU1122" s="255" t="s">
        <v>86</v>
      </c>
      <c r="AV1122" s="13" t="s">
        <v>86</v>
      </c>
      <c r="AW1122" s="13" t="s">
        <v>33</v>
      </c>
      <c r="AX1122" s="13" t="s">
        <v>77</v>
      </c>
      <c r="AY1122" s="255" t="s">
        <v>281</v>
      </c>
    </row>
    <row r="1123" s="13" customFormat="1">
      <c r="A1123" s="13"/>
      <c r="B1123" s="244"/>
      <c r="C1123" s="245"/>
      <c r="D1123" s="246" t="s">
        <v>288</v>
      </c>
      <c r="E1123" s="247" t="s">
        <v>1</v>
      </c>
      <c r="F1123" s="248" t="s">
        <v>1013</v>
      </c>
      <c r="G1123" s="245"/>
      <c r="H1123" s="249">
        <v>-2.8570000000000002</v>
      </c>
      <c r="I1123" s="250"/>
      <c r="J1123" s="245"/>
      <c r="K1123" s="245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5" t="s">
        <v>288</v>
      </c>
      <c r="AU1123" s="255" t="s">
        <v>86</v>
      </c>
      <c r="AV1123" s="13" t="s">
        <v>86</v>
      </c>
      <c r="AW1123" s="13" t="s">
        <v>33</v>
      </c>
      <c r="AX1123" s="13" t="s">
        <v>77</v>
      </c>
      <c r="AY1123" s="255" t="s">
        <v>281</v>
      </c>
    </row>
    <row r="1124" s="13" customFormat="1">
      <c r="A1124" s="13"/>
      <c r="B1124" s="244"/>
      <c r="C1124" s="245"/>
      <c r="D1124" s="246" t="s">
        <v>288</v>
      </c>
      <c r="E1124" s="247" t="s">
        <v>1</v>
      </c>
      <c r="F1124" s="248" t="s">
        <v>1014</v>
      </c>
      <c r="G1124" s="245"/>
      <c r="H1124" s="249">
        <v>-1.1819999999999999</v>
      </c>
      <c r="I1124" s="250"/>
      <c r="J1124" s="245"/>
      <c r="K1124" s="245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5" t="s">
        <v>288</v>
      </c>
      <c r="AU1124" s="255" t="s">
        <v>86</v>
      </c>
      <c r="AV1124" s="13" t="s">
        <v>86</v>
      </c>
      <c r="AW1124" s="13" t="s">
        <v>33</v>
      </c>
      <c r="AX1124" s="13" t="s">
        <v>77</v>
      </c>
      <c r="AY1124" s="255" t="s">
        <v>281</v>
      </c>
    </row>
    <row r="1125" s="13" customFormat="1">
      <c r="A1125" s="13"/>
      <c r="B1125" s="244"/>
      <c r="C1125" s="245"/>
      <c r="D1125" s="246" t="s">
        <v>288</v>
      </c>
      <c r="E1125" s="247" t="s">
        <v>1</v>
      </c>
      <c r="F1125" s="248" t="s">
        <v>1014</v>
      </c>
      <c r="G1125" s="245"/>
      <c r="H1125" s="249">
        <v>-1.1819999999999999</v>
      </c>
      <c r="I1125" s="250"/>
      <c r="J1125" s="245"/>
      <c r="K1125" s="245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5" t="s">
        <v>288</v>
      </c>
      <c r="AU1125" s="255" t="s">
        <v>86</v>
      </c>
      <c r="AV1125" s="13" t="s">
        <v>86</v>
      </c>
      <c r="AW1125" s="13" t="s">
        <v>33</v>
      </c>
      <c r="AX1125" s="13" t="s">
        <v>77</v>
      </c>
      <c r="AY1125" s="255" t="s">
        <v>281</v>
      </c>
    </row>
    <row r="1126" s="13" customFormat="1">
      <c r="A1126" s="13"/>
      <c r="B1126" s="244"/>
      <c r="C1126" s="245"/>
      <c r="D1126" s="246" t="s">
        <v>288</v>
      </c>
      <c r="E1126" s="247" t="s">
        <v>1</v>
      </c>
      <c r="F1126" s="248" t="s">
        <v>1012</v>
      </c>
      <c r="G1126" s="245"/>
      <c r="H1126" s="249">
        <v>-2.1669999999999998</v>
      </c>
      <c r="I1126" s="250"/>
      <c r="J1126" s="245"/>
      <c r="K1126" s="245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5" t="s">
        <v>288</v>
      </c>
      <c r="AU1126" s="255" t="s">
        <v>86</v>
      </c>
      <c r="AV1126" s="13" t="s">
        <v>86</v>
      </c>
      <c r="AW1126" s="13" t="s">
        <v>33</v>
      </c>
      <c r="AX1126" s="13" t="s">
        <v>77</v>
      </c>
      <c r="AY1126" s="255" t="s">
        <v>281</v>
      </c>
    </row>
    <row r="1127" s="13" customFormat="1">
      <c r="A1127" s="13"/>
      <c r="B1127" s="244"/>
      <c r="C1127" s="245"/>
      <c r="D1127" s="246" t="s">
        <v>288</v>
      </c>
      <c r="E1127" s="247" t="s">
        <v>1</v>
      </c>
      <c r="F1127" s="248" t="s">
        <v>1012</v>
      </c>
      <c r="G1127" s="245"/>
      <c r="H1127" s="249">
        <v>-2.1669999999999998</v>
      </c>
      <c r="I1127" s="250"/>
      <c r="J1127" s="245"/>
      <c r="K1127" s="245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5" t="s">
        <v>288</v>
      </c>
      <c r="AU1127" s="255" t="s">
        <v>86</v>
      </c>
      <c r="AV1127" s="13" t="s">
        <v>86</v>
      </c>
      <c r="AW1127" s="13" t="s">
        <v>33</v>
      </c>
      <c r="AX1127" s="13" t="s">
        <v>77</v>
      </c>
      <c r="AY1127" s="255" t="s">
        <v>281</v>
      </c>
    </row>
    <row r="1128" s="13" customFormat="1">
      <c r="A1128" s="13"/>
      <c r="B1128" s="244"/>
      <c r="C1128" s="245"/>
      <c r="D1128" s="246" t="s">
        <v>288</v>
      </c>
      <c r="E1128" s="247" t="s">
        <v>1</v>
      </c>
      <c r="F1128" s="248" t="s">
        <v>1015</v>
      </c>
      <c r="G1128" s="245"/>
      <c r="H1128" s="249">
        <v>-3.52</v>
      </c>
      <c r="I1128" s="250"/>
      <c r="J1128" s="245"/>
      <c r="K1128" s="245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5" t="s">
        <v>288</v>
      </c>
      <c r="AU1128" s="255" t="s">
        <v>86</v>
      </c>
      <c r="AV1128" s="13" t="s">
        <v>86</v>
      </c>
      <c r="AW1128" s="13" t="s">
        <v>33</v>
      </c>
      <c r="AX1128" s="13" t="s">
        <v>77</v>
      </c>
      <c r="AY1128" s="255" t="s">
        <v>281</v>
      </c>
    </row>
    <row r="1129" s="13" customFormat="1">
      <c r="A1129" s="13"/>
      <c r="B1129" s="244"/>
      <c r="C1129" s="245"/>
      <c r="D1129" s="246" t="s">
        <v>288</v>
      </c>
      <c r="E1129" s="247" t="s">
        <v>1</v>
      </c>
      <c r="F1129" s="248" t="s">
        <v>1011</v>
      </c>
      <c r="G1129" s="245"/>
      <c r="H1129" s="249">
        <v>-1.7729999999999999</v>
      </c>
      <c r="I1129" s="250"/>
      <c r="J1129" s="245"/>
      <c r="K1129" s="245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5" t="s">
        <v>288</v>
      </c>
      <c r="AU1129" s="255" t="s">
        <v>86</v>
      </c>
      <c r="AV1129" s="13" t="s">
        <v>86</v>
      </c>
      <c r="AW1129" s="13" t="s">
        <v>33</v>
      </c>
      <c r="AX1129" s="13" t="s">
        <v>77</v>
      </c>
      <c r="AY1129" s="255" t="s">
        <v>281</v>
      </c>
    </row>
    <row r="1130" s="13" customFormat="1">
      <c r="A1130" s="13"/>
      <c r="B1130" s="244"/>
      <c r="C1130" s="245"/>
      <c r="D1130" s="246" t="s">
        <v>288</v>
      </c>
      <c r="E1130" s="247" t="s">
        <v>1</v>
      </c>
      <c r="F1130" s="248" t="s">
        <v>1016</v>
      </c>
      <c r="G1130" s="245"/>
      <c r="H1130" s="249">
        <v>-1.379</v>
      </c>
      <c r="I1130" s="250"/>
      <c r="J1130" s="245"/>
      <c r="K1130" s="245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5" t="s">
        <v>288</v>
      </c>
      <c r="AU1130" s="255" t="s">
        <v>86</v>
      </c>
      <c r="AV1130" s="13" t="s">
        <v>86</v>
      </c>
      <c r="AW1130" s="13" t="s">
        <v>33</v>
      </c>
      <c r="AX1130" s="13" t="s">
        <v>77</v>
      </c>
      <c r="AY1130" s="255" t="s">
        <v>281</v>
      </c>
    </row>
    <row r="1131" s="13" customFormat="1">
      <c r="A1131" s="13"/>
      <c r="B1131" s="244"/>
      <c r="C1131" s="245"/>
      <c r="D1131" s="246" t="s">
        <v>288</v>
      </c>
      <c r="E1131" s="247" t="s">
        <v>1</v>
      </c>
      <c r="F1131" s="248" t="s">
        <v>1016</v>
      </c>
      <c r="G1131" s="245"/>
      <c r="H1131" s="249">
        <v>-1.379</v>
      </c>
      <c r="I1131" s="250"/>
      <c r="J1131" s="245"/>
      <c r="K1131" s="245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5" t="s">
        <v>288</v>
      </c>
      <c r="AU1131" s="255" t="s">
        <v>86</v>
      </c>
      <c r="AV1131" s="13" t="s">
        <v>86</v>
      </c>
      <c r="AW1131" s="13" t="s">
        <v>33</v>
      </c>
      <c r="AX1131" s="13" t="s">
        <v>77</v>
      </c>
      <c r="AY1131" s="255" t="s">
        <v>281</v>
      </c>
    </row>
    <row r="1132" s="13" customFormat="1">
      <c r="A1132" s="13"/>
      <c r="B1132" s="244"/>
      <c r="C1132" s="245"/>
      <c r="D1132" s="246" t="s">
        <v>288</v>
      </c>
      <c r="E1132" s="247" t="s">
        <v>1</v>
      </c>
      <c r="F1132" s="248" t="s">
        <v>1016</v>
      </c>
      <c r="G1132" s="245"/>
      <c r="H1132" s="249">
        <v>-1.379</v>
      </c>
      <c r="I1132" s="250"/>
      <c r="J1132" s="245"/>
      <c r="K1132" s="245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5" t="s">
        <v>288</v>
      </c>
      <c r="AU1132" s="255" t="s">
        <v>86</v>
      </c>
      <c r="AV1132" s="13" t="s">
        <v>86</v>
      </c>
      <c r="AW1132" s="13" t="s">
        <v>33</v>
      </c>
      <c r="AX1132" s="13" t="s">
        <v>77</v>
      </c>
      <c r="AY1132" s="255" t="s">
        <v>281</v>
      </c>
    </row>
    <row r="1133" s="13" customFormat="1">
      <c r="A1133" s="13"/>
      <c r="B1133" s="244"/>
      <c r="C1133" s="245"/>
      <c r="D1133" s="246" t="s">
        <v>288</v>
      </c>
      <c r="E1133" s="247" t="s">
        <v>1</v>
      </c>
      <c r="F1133" s="248" t="s">
        <v>1016</v>
      </c>
      <c r="G1133" s="245"/>
      <c r="H1133" s="249">
        <v>-1.379</v>
      </c>
      <c r="I1133" s="250"/>
      <c r="J1133" s="245"/>
      <c r="K1133" s="245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5" t="s">
        <v>288</v>
      </c>
      <c r="AU1133" s="255" t="s">
        <v>86</v>
      </c>
      <c r="AV1133" s="13" t="s">
        <v>86</v>
      </c>
      <c r="AW1133" s="13" t="s">
        <v>33</v>
      </c>
      <c r="AX1133" s="13" t="s">
        <v>77</v>
      </c>
      <c r="AY1133" s="255" t="s">
        <v>281</v>
      </c>
    </row>
    <row r="1134" s="13" customFormat="1">
      <c r="A1134" s="13"/>
      <c r="B1134" s="244"/>
      <c r="C1134" s="245"/>
      <c r="D1134" s="246" t="s">
        <v>288</v>
      </c>
      <c r="E1134" s="247" t="s">
        <v>1</v>
      </c>
      <c r="F1134" s="248" t="s">
        <v>1016</v>
      </c>
      <c r="G1134" s="245"/>
      <c r="H1134" s="249">
        <v>-1.379</v>
      </c>
      <c r="I1134" s="250"/>
      <c r="J1134" s="245"/>
      <c r="K1134" s="245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5" t="s">
        <v>288</v>
      </c>
      <c r="AU1134" s="255" t="s">
        <v>86</v>
      </c>
      <c r="AV1134" s="13" t="s">
        <v>86</v>
      </c>
      <c r="AW1134" s="13" t="s">
        <v>33</v>
      </c>
      <c r="AX1134" s="13" t="s">
        <v>77</v>
      </c>
      <c r="AY1134" s="255" t="s">
        <v>281</v>
      </c>
    </row>
    <row r="1135" s="13" customFormat="1">
      <c r="A1135" s="13"/>
      <c r="B1135" s="244"/>
      <c r="C1135" s="245"/>
      <c r="D1135" s="246" t="s">
        <v>288</v>
      </c>
      <c r="E1135" s="247" t="s">
        <v>1</v>
      </c>
      <c r="F1135" s="248" t="s">
        <v>1017</v>
      </c>
      <c r="G1135" s="245"/>
      <c r="H1135" s="249">
        <v>-1.02</v>
      </c>
      <c r="I1135" s="250"/>
      <c r="J1135" s="245"/>
      <c r="K1135" s="245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5" t="s">
        <v>288</v>
      </c>
      <c r="AU1135" s="255" t="s">
        <v>86</v>
      </c>
      <c r="AV1135" s="13" t="s">
        <v>86</v>
      </c>
      <c r="AW1135" s="13" t="s">
        <v>33</v>
      </c>
      <c r="AX1135" s="13" t="s">
        <v>77</v>
      </c>
      <c r="AY1135" s="255" t="s">
        <v>281</v>
      </c>
    </row>
    <row r="1136" s="13" customFormat="1">
      <c r="A1136" s="13"/>
      <c r="B1136" s="244"/>
      <c r="C1136" s="245"/>
      <c r="D1136" s="246" t="s">
        <v>288</v>
      </c>
      <c r="E1136" s="247" t="s">
        <v>1</v>
      </c>
      <c r="F1136" s="248" t="s">
        <v>1016</v>
      </c>
      <c r="G1136" s="245"/>
      <c r="H1136" s="249">
        <v>-1.379</v>
      </c>
      <c r="I1136" s="250"/>
      <c r="J1136" s="245"/>
      <c r="K1136" s="245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5" t="s">
        <v>288</v>
      </c>
      <c r="AU1136" s="255" t="s">
        <v>86</v>
      </c>
      <c r="AV1136" s="13" t="s">
        <v>86</v>
      </c>
      <c r="AW1136" s="13" t="s">
        <v>33</v>
      </c>
      <c r="AX1136" s="13" t="s">
        <v>77</v>
      </c>
      <c r="AY1136" s="255" t="s">
        <v>281</v>
      </c>
    </row>
    <row r="1137" s="13" customFormat="1">
      <c r="A1137" s="13"/>
      <c r="B1137" s="244"/>
      <c r="C1137" s="245"/>
      <c r="D1137" s="246" t="s">
        <v>288</v>
      </c>
      <c r="E1137" s="247" t="s">
        <v>1</v>
      </c>
      <c r="F1137" s="248" t="s">
        <v>1016</v>
      </c>
      <c r="G1137" s="245"/>
      <c r="H1137" s="249">
        <v>-1.379</v>
      </c>
      <c r="I1137" s="250"/>
      <c r="J1137" s="245"/>
      <c r="K1137" s="245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5" t="s">
        <v>288</v>
      </c>
      <c r="AU1137" s="255" t="s">
        <v>86</v>
      </c>
      <c r="AV1137" s="13" t="s">
        <v>86</v>
      </c>
      <c r="AW1137" s="13" t="s">
        <v>33</v>
      </c>
      <c r="AX1137" s="13" t="s">
        <v>77</v>
      </c>
      <c r="AY1137" s="255" t="s">
        <v>281</v>
      </c>
    </row>
    <row r="1138" s="13" customFormat="1">
      <c r="A1138" s="13"/>
      <c r="B1138" s="244"/>
      <c r="C1138" s="245"/>
      <c r="D1138" s="246" t="s">
        <v>288</v>
      </c>
      <c r="E1138" s="247" t="s">
        <v>1</v>
      </c>
      <c r="F1138" s="248" t="s">
        <v>1016</v>
      </c>
      <c r="G1138" s="245"/>
      <c r="H1138" s="249">
        <v>-1.379</v>
      </c>
      <c r="I1138" s="250"/>
      <c r="J1138" s="245"/>
      <c r="K1138" s="245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5" t="s">
        <v>288</v>
      </c>
      <c r="AU1138" s="255" t="s">
        <v>86</v>
      </c>
      <c r="AV1138" s="13" t="s">
        <v>86</v>
      </c>
      <c r="AW1138" s="13" t="s">
        <v>33</v>
      </c>
      <c r="AX1138" s="13" t="s">
        <v>77</v>
      </c>
      <c r="AY1138" s="255" t="s">
        <v>281</v>
      </c>
    </row>
    <row r="1139" s="13" customFormat="1">
      <c r="A1139" s="13"/>
      <c r="B1139" s="244"/>
      <c r="C1139" s="245"/>
      <c r="D1139" s="246" t="s">
        <v>288</v>
      </c>
      <c r="E1139" s="247" t="s">
        <v>1</v>
      </c>
      <c r="F1139" s="248" t="s">
        <v>1016</v>
      </c>
      <c r="G1139" s="245"/>
      <c r="H1139" s="249">
        <v>-1.379</v>
      </c>
      <c r="I1139" s="250"/>
      <c r="J1139" s="245"/>
      <c r="K1139" s="245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5" t="s">
        <v>288</v>
      </c>
      <c r="AU1139" s="255" t="s">
        <v>86</v>
      </c>
      <c r="AV1139" s="13" t="s">
        <v>86</v>
      </c>
      <c r="AW1139" s="13" t="s">
        <v>33</v>
      </c>
      <c r="AX1139" s="13" t="s">
        <v>77</v>
      </c>
      <c r="AY1139" s="255" t="s">
        <v>281</v>
      </c>
    </row>
    <row r="1140" s="13" customFormat="1">
      <c r="A1140" s="13"/>
      <c r="B1140" s="244"/>
      <c r="C1140" s="245"/>
      <c r="D1140" s="246" t="s">
        <v>288</v>
      </c>
      <c r="E1140" s="247" t="s">
        <v>1</v>
      </c>
      <c r="F1140" s="248" t="s">
        <v>1017</v>
      </c>
      <c r="G1140" s="245"/>
      <c r="H1140" s="249">
        <v>-1.02</v>
      </c>
      <c r="I1140" s="250"/>
      <c r="J1140" s="245"/>
      <c r="K1140" s="245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5" t="s">
        <v>288</v>
      </c>
      <c r="AU1140" s="255" t="s">
        <v>86</v>
      </c>
      <c r="AV1140" s="13" t="s">
        <v>86</v>
      </c>
      <c r="AW1140" s="13" t="s">
        <v>33</v>
      </c>
      <c r="AX1140" s="13" t="s">
        <v>77</v>
      </c>
      <c r="AY1140" s="255" t="s">
        <v>281</v>
      </c>
    </row>
    <row r="1141" s="13" customFormat="1">
      <c r="A1141" s="13"/>
      <c r="B1141" s="244"/>
      <c r="C1141" s="245"/>
      <c r="D1141" s="246" t="s">
        <v>288</v>
      </c>
      <c r="E1141" s="247" t="s">
        <v>1</v>
      </c>
      <c r="F1141" s="248" t="s">
        <v>1017</v>
      </c>
      <c r="G1141" s="245"/>
      <c r="H1141" s="249">
        <v>-1.02</v>
      </c>
      <c r="I1141" s="250"/>
      <c r="J1141" s="245"/>
      <c r="K1141" s="245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5" t="s">
        <v>288</v>
      </c>
      <c r="AU1141" s="255" t="s">
        <v>86</v>
      </c>
      <c r="AV1141" s="13" t="s">
        <v>86</v>
      </c>
      <c r="AW1141" s="13" t="s">
        <v>33</v>
      </c>
      <c r="AX1141" s="13" t="s">
        <v>77</v>
      </c>
      <c r="AY1141" s="255" t="s">
        <v>281</v>
      </c>
    </row>
    <row r="1142" s="13" customFormat="1">
      <c r="A1142" s="13"/>
      <c r="B1142" s="244"/>
      <c r="C1142" s="245"/>
      <c r="D1142" s="246" t="s">
        <v>288</v>
      </c>
      <c r="E1142" s="247" t="s">
        <v>1</v>
      </c>
      <c r="F1142" s="248" t="s">
        <v>1016</v>
      </c>
      <c r="G1142" s="245"/>
      <c r="H1142" s="249">
        <v>-1.379</v>
      </c>
      <c r="I1142" s="250"/>
      <c r="J1142" s="245"/>
      <c r="K1142" s="245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5" t="s">
        <v>288</v>
      </c>
      <c r="AU1142" s="255" t="s">
        <v>86</v>
      </c>
      <c r="AV1142" s="13" t="s">
        <v>86</v>
      </c>
      <c r="AW1142" s="13" t="s">
        <v>33</v>
      </c>
      <c r="AX1142" s="13" t="s">
        <v>77</v>
      </c>
      <c r="AY1142" s="255" t="s">
        <v>281</v>
      </c>
    </row>
    <row r="1143" s="13" customFormat="1">
      <c r="A1143" s="13"/>
      <c r="B1143" s="244"/>
      <c r="C1143" s="245"/>
      <c r="D1143" s="246" t="s">
        <v>288</v>
      </c>
      <c r="E1143" s="247" t="s">
        <v>1</v>
      </c>
      <c r="F1143" s="248" t="s">
        <v>1011</v>
      </c>
      <c r="G1143" s="245"/>
      <c r="H1143" s="249">
        <v>-1.7729999999999999</v>
      </c>
      <c r="I1143" s="250"/>
      <c r="J1143" s="245"/>
      <c r="K1143" s="245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5" t="s">
        <v>288</v>
      </c>
      <c r="AU1143" s="255" t="s">
        <v>86</v>
      </c>
      <c r="AV1143" s="13" t="s">
        <v>86</v>
      </c>
      <c r="AW1143" s="13" t="s">
        <v>33</v>
      </c>
      <c r="AX1143" s="13" t="s">
        <v>77</v>
      </c>
      <c r="AY1143" s="255" t="s">
        <v>281</v>
      </c>
    </row>
    <row r="1144" s="13" customFormat="1">
      <c r="A1144" s="13"/>
      <c r="B1144" s="244"/>
      <c r="C1144" s="245"/>
      <c r="D1144" s="246" t="s">
        <v>288</v>
      </c>
      <c r="E1144" s="247" t="s">
        <v>1</v>
      </c>
      <c r="F1144" s="248" t="s">
        <v>1017</v>
      </c>
      <c r="G1144" s="245"/>
      <c r="H1144" s="249">
        <v>-1.02</v>
      </c>
      <c r="I1144" s="250"/>
      <c r="J1144" s="245"/>
      <c r="K1144" s="245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5" t="s">
        <v>288</v>
      </c>
      <c r="AU1144" s="255" t="s">
        <v>86</v>
      </c>
      <c r="AV1144" s="13" t="s">
        <v>86</v>
      </c>
      <c r="AW1144" s="13" t="s">
        <v>33</v>
      </c>
      <c r="AX1144" s="13" t="s">
        <v>77</v>
      </c>
      <c r="AY1144" s="255" t="s">
        <v>281</v>
      </c>
    </row>
    <row r="1145" s="13" customFormat="1">
      <c r="A1145" s="13"/>
      <c r="B1145" s="244"/>
      <c r="C1145" s="245"/>
      <c r="D1145" s="246" t="s">
        <v>288</v>
      </c>
      <c r="E1145" s="247" t="s">
        <v>1</v>
      </c>
      <c r="F1145" s="248" t="s">
        <v>1018</v>
      </c>
      <c r="G1145" s="245"/>
      <c r="H1145" s="249">
        <v>-2.04</v>
      </c>
      <c r="I1145" s="250"/>
      <c r="J1145" s="245"/>
      <c r="K1145" s="245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5" t="s">
        <v>288</v>
      </c>
      <c r="AU1145" s="255" t="s">
        <v>86</v>
      </c>
      <c r="AV1145" s="13" t="s">
        <v>86</v>
      </c>
      <c r="AW1145" s="13" t="s">
        <v>33</v>
      </c>
      <c r="AX1145" s="13" t="s">
        <v>77</v>
      </c>
      <c r="AY1145" s="255" t="s">
        <v>281</v>
      </c>
    </row>
    <row r="1146" s="13" customFormat="1">
      <c r="A1146" s="13"/>
      <c r="B1146" s="244"/>
      <c r="C1146" s="245"/>
      <c r="D1146" s="246" t="s">
        <v>288</v>
      </c>
      <c r="E1146" s="247" t="s">
        <v>1</v>
      </c>
      <c r="F1146" s="248" t="s">
        <v>1011</v>
      </c>
      <c r="G1146" s="245"/>
      <c r="H1146" s="249">
        <v>-1.7729999999999999</v>
      </c>
      <c r="I1146" s="250"/>
      <c r="J1146" s="245"/>
      <c r="K1146" s="245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5" t="s">
        <v>288</v>
      </c>
      <c r="AU1146" s="255" t="s">
        <v>86</v>
      </c>
      <c r="AV1146" s="13" t="s">
        <v>86</v>
      </c>
      <c r="AW1146" s="13" t="s">
        <v>33</v>
      </c>
      <c r="AX1146" s="13" t="s">
        <v>77</v>
      </c>
      <c r="AY1146" s="255" t="s">
        <v>281</v>
      </c>
    </row>
    <row r="1147" s="13" customFormat="1">
      <c r="A1147" s="13"/>
      <c r="B1147" s="244"/>
      <c r="C1147" s="245"/>
      <c r="D1147" s="246" t="s">
        <v>288</v>
      </c>
      <c r="E1147" s="247" t="s">
        <v>1</v>
      </c>
      <c r="F1147" s="248" t="s">
        <v>1017</v>
      </c>
      <c r="G1147" s="245"/>
      <c r="H1147" s="249">
        <v>-1.02</v>
      </c>
      <c r="I1147" s="250"/>
      <c r="J1147" s="245"/>
      <c r="K1147" s="245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5" t="s">
        <v>288</v>
      </c>
      <c r="AU1147" s="255" t="s">
        <v>86</v>
      </c>
      <c r="AV1147" s="13" t="s">
        <v>86</v>
      </c>
      <c r="AW1147" s="13" t="s">
        <v>33</v>
      </c>
      <c r="AX1147" s="13" t="s">
        <v>77</v>
      </c>
      <c r="AY1147" s="255" t="s">
        <v>281</v>
      </c>
    </row>
    <row r="1148" s="13" customFormat="1">
      <c r="A1148" s="13"/>
      <c r="B1148" s="244"/>
      <c r="C1148" s="245"/>
      <c r="D1148" s="246" t="s">
        <v>288</v>
      </c>
      <c r="E1148" s="247" t="s">
        <v>1</v>
      </c>
      <c r="F1148" s="248" t="s">
        <v>1019</v>
      </c>
      <c r="G1148" s="245"/>
      <c r="H1148" s="249">
        <v>-1.6799999999999999</v>
      </c>
      <c r="I1148" s="250"/>
      <c r="J1148" s="245"/>
      <c r="K1148" s="245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5" t="s">
        <v>288</v>
      </c>
      <c r="AU1148" s="255" t="s">
        <v>86</v>
      </c>
      <c r="AV1148" s="13" t="s">
        <v>86</v>
      </c>
      <c r="AW1148" s="13" t="s">
        <v>33</v>
      </c>
      <c r="AX1148" s="13" t="s">
        <v>77</v>
      </c>
      <c r="AY1148" s="255" t="s">
        <v>281</v>
      </c>
    </row>
    <row r="1149" s="13" customFormat="1">
      <c r="A1149" s="13"/>
      <c r="B1149" s="244"/>
      <c r="C1149" s="245"/>
      <c r="D1149" s="246" t="s">
        <v>288</v>
      </c>
      <c r="E1149" s="247" t="s">
        <v>1</v>
      </c>
      <c r="F1149" s="248" t="s">
        <v>1017</v>
      </c>
      <c r="G1149" s="245"/>
      <c r="H1149" s="249">
        <v>-1.02</v>
      </c>
      <c r="I1149" s="250"/>
      <c r="J1149" s="245"/>
      <c r="K1149" s="245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5" t="s">
        <v>288</v>
      </c>
      <c r="AU1149" s="255" t="s">
        <v>86</v>
      </c>
      <c r="AV1149" s="13" t="s">
        <v>86</v>
      </c>
      <c r="AW1149" s="13" t="s">
        <v>33</v>
      </c>
      <c r="AX1149" s="13" t="s">
        <v>77</v>
      </c>
      <c r="AY1149" s="255" t="s">
        <v>281</v>
      </c>
    </row>
    <row r="1150" s="13" customFormat="1">
      <c r="A1150" s="13"/>
      <c r="B1150" s="244"/>
      <c r="C1150" s="245"/>
      <c r="D1150" s="246" t="s">
        <v>288</v>
      </c>
      <c r="E1150" s="247" t="s">
        <v>1</v>
      </c>
      <c r="F1150" s="248" t="s">
        <v>1020</v>
      </c>
      <c r="G1150" s="245"/>
      <c r="H1150" s="249">
        <v>-1.365</v>
      </c>
      <c r="I1150" s="250"/>
      <c r="J1150" s="245"/>
      <c r="K1150" s="245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5" t="s">
        <v>288</v>
      </c>
      <c r="AU1150" s="255" t="s">
        <v>86</v>
      </c>
      <c r="AV1150" s="13" t="s">
        <v>86</v>
      </c>
      <c r="AW1150" s="13" t="s">
        <v>33</v>
      </c>
      <c r="AX1150" s="13" t="s">
        <v>77</v>
      </c>
      <c r="AY1150" s="255" t="s">
        <v>281</v>
      </c>
    </row>
    <row r="1151" s="13" customFormat="1">
      <c r="A1151" s="13"/>
      <c r="B1151" s="244"/>
      <c r="C1151" s="245"/>
      <c r="D1151" s="246" t="s">
        <v>288</v>
      </c>
      <c r="E1151" s="247" t="s">
        <v>1</v>
      </c>
      <c r="F1151" s="248" t="s">
        <v>1021</v>
      </c>
      <c r="G1151" s="245"/>
      <c r="H1151" s="249">
        <v>-1.2350000000000001</v>
      </c>
      <c r="I1151" s="250"/>
      <c r="J1151" s="245"/>
      <c r="K1151" s="245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5" t="s">
        <v>288</v>
      </c>
      <c r="AU1151" s="255" t="s">
        <v>86</v>
      </c>
      <c r="AV1151" s="13" t="s">
        <v>86</v>
      </c>
      <c r="AW1151" s="13" t="s">
        <v>33</v>
      </c>
      <c r="AX1151" s="13" t="s">
        <v>77</v>
      </c>
      <c r="AY1151" s="255" t="s">
        <v>281</v>
      </c>
    </row>
    <row r="1152" s="13" customFormat="1">
      <c r="A1152" s="13"/>
      <c r="B1152" s="244"/>
      <c r="C1152" s="245"/>
      <c r="D1152" s="246" t="s">
        <v>288</v>
      </c>
      <c r="E1152" s="247" t="s">
        <v>1</v>
      </c>
      <c r="F1152" s="248" t="s">
        <v>1021</v>
      </c>
      <c r="G1152" s="245"/>
      <c r="H1152" s="249">
        <v>-1.2350000000000001</v>
      </c>
      <c r="I1152" s="250"/>
      <c r="J1152" s="245"/>
      <c r="K1152" s="245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5" t="s">
        <v>288</v>
      </c>
      <c r="AU1152" s="255" t="s">
        <v>86</v>
      </c>
      <c r="AV1152" s="13" t="s">
        <v>86</v>
      </c>
      <c r="AW1152" s="13" t="s">
        <v>33</v>
      </c>
      <c r="AX1152" s="13" t="s">
        <v>77</v>
      </c>
      <c r="AY1152" s="255" t="s">
        <v>281</v>
      </c>
    </row>
    <row r="1153" s="13" customFormat="1">
      <c r="A1153" s="13"/>
      <c r="B1153" s="244"/>
      <c r="C1153" s="245"/>
      <c r="D1153" s="246" t="s">
        <v>288</v>
      </c>
      <c r="E1153" s="247" t="s">
        <v>1</v>
      </c>
      <c r="F1153" s="248" t="s">
        <v>1017</v>
      </c>
      <c r="G1153" s="245"/>
      <c r="H1153" s="249">
        <v>-1.02</v>
      </c>
      <c r="I1153" s="250"/>
      <c r="J1153" s="245"/>
      <c r="K1153" s="245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5" t="s">
        <v>288</v>
      </c>
      <c r="AU1153" s="255" t="s">
        <v>86</v>
      </c>
      <c r="AV1153" s="13" t="s">
        <v>86</v>
      </c>
      <c r="AW1153" s="13" t="s">
        <v>33</v>
      </c>
      <c r="AX1153" s="13" t="s">
        <v>77</v>
      </c>
      <c r="AY1153" s="255" t="s">
        <v>281</v>
      </c>
    </row>
    <row r="1154" s="13" customFormat="1">
      <c r="A1154" s="13"/>
      <c r="B1154" s="244"/>
      <c r="C1154" s="245"/>
      <c r="D1154" s="246" t="s">
        <v>288</v>
      </c>
      <c r="E1154" s="247" t="s">
        <v>1</v>
      </c>
      <c r="F1154" s="248" t="s">
        <v>1020</v>
      </c>
      <c r="G1154" s="245"/>
      <c r="H1154" s="249">
        <v>-1.365</v>
      </c>
      <c r="I1154" s="250"/>
      <c r="J1154" s="245"/>
      <c r="K1154" s="245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5" t="s">
        <v>288</v>
      </c>
      <c r="AU1154" s="255" t="s">
        <v>86</v>
      </c>
      <c r="AV1154" s="13" t="s">
        <v>86</v>
      </c>
      <c r="AW1154" s="13" t="s">
        <v>33</v>
      </c>
      <c r="AX1154" s="13" t="s">
        <v>77</v>
      </c>
      <c r="AY1154" s="255" t="s">
        <v>281</v>
      </c>
    </row>
    <row r="1155" s="13" customFormat="1">
      <c r="A1155" s="13"/>
      <c r="B1155" s="244"/>
      <c r="C1155" s="245"/>
      <c r="D1155" s="246" t="s">
        <v>288</v>
      </c>
      <c r="E1155" s="247" t="s">
        <v>1</v>
      </c>
      <c r="F1155" s="248" t="s">
        <v>1021</v>
      </c>
      <c r="G1155" s="245"/>
      <c r="H1155" s="249">
        <v>-1.2350000000000001</v>
      </c>
      <c r="I1155" s="250"/>
      <c r="J1155" s="245"/>
      <c r="K1155" s="245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5" t="s">
        <v>288</v>
      </c>
      <c r="AU1155" s="255" t="s">
        <v>86</v>
      </c>
      <c r="AV1155" s="13" t="s">
        <v>86</v>
      </c>
      <c r="AW1155" s="13" t="s">
        <v>33</v>
      </c>
      <c r="AX1155" s="13" t="s">
        <v>77</v>
      </c>
      <c r="AY1155" s="255" t="s">
        <v>281</v>
      </c>
    </row>
    <row r="1156" s="13" customFormat="1">
      <c r="A1156" s="13"/>
      <c r="B1156" s="244"/>
      <c r="C1156" s="245"/>
      <c r="D1156" s="246" t="s">
        <v>288</v>
      </c>
      <c r="E1156" s="247" t="s">
        <v>1</v>
      </c>
      <c r="F1156" s="248" t="s">
        <v>1021</v>
      </c>
      <c r="G1156" s="245"/>
      <c r="H1156" s="249">
        <v>-1.2350000000000001</v>
      </c>
      <c r="I1156" s="250"/>
      <c r="J1156" s="245"/>
      <c r="K1156" s="245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5" t="s">
        <v>288</v>
      </c>
      <c r="AU1156" s="255" t="s">
        <v>86</v>
      </c>
      <c r="AV1156" s="13" t="s">
        <v>86</v>
      </c>
      <c r="AW1156" s="13" t="s">
        <v>33</v>
      </c>
      <c r="AX1156" s="13" t="s">
        <v>77</v>
      </c>
      <c r="AY1156" s="255" t="s">
        <v>281</v>
      </c>
    </row>
    <row r="1157" s="13" customFormat="1">
      <c r="A1157" s="13"/>
      <c r="B1157" s="244"/>
      <c r="C1157" s="245"/>
      <c r="D1157" s="246" t="s">
        <v>288</v>
      </c>
      <c r="E1157" s="247" t="s">
        <v>1</v>
      </c>
      <c r="F1157" s="248" t="s">
        <v>1017</v>
      </c>
      <c r="G1157" s="245"/>
      <c r="H1157" s="249">
        <v>-1.02</v>
      </c>
      <c r="I1157" s="250"/>
      <c r="J1157" s="245"/>
      <c r="K1157" s="245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5" t="s">
        <v>288</v>
      </c>
      <c r="AU1157" s="255" t="s">
        <v>86</v>
      </c>
      <c r="AV1157" s="13" t="s">
        <v>86</v>
      </c>
      <c r="AW1157" s="13" t="s">
        <v>33</v>
      </c>
      <c r="AX1157" s="13" t="s">
        <v>77</v>
      </c>
      <c r="AY1157" s="255" t="s">
        <v>281</v>
      </c>
    </row>
    <row r="1158" s="13" customFormat="1">
      <c r="A1158" s="13"/>
      <c r="B1158" s="244"/>
      <c r="C1158" s="245"/>
      <c r="D1158" s="246" t="s">
        <v>288</v>
      </c>
      <c r="E1158" s="247" t="s">
        <v>1</v>
      </c>
      <c r="F1158" s="248" t="s">
        <v>1020</v>
      </c>
      <c r="G1158" s="245"/>
      <c r="H1158" s="249">
        <v>-1.365</v>
      </c>
      <c r="I1158" s="250"/>
      <c r="J1158" s="245"/>
      <c r="K1158" s="245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5" t="s">
        <v>288</v>
      </c>
      <c r="AU1158" s="255" t="s">
        <v>86</v>
      </c>
      <c r="AV1158" s="13" t="s">
        <v>86</v>
      </c>
      <c r="AW1158" s="13" t="s">
        <v>33</v>
      </c>
      <c r="AX1158" s="13" t="s">
        <v>77</v>
      </c>
      <c r="AY1158" s="255" t="s">
        <v>281</v>
      </c>
    </row>
    <row r="1159" s="13" customFormat="1">
      <c r="A1159" s="13"/>
      <c r="B1159" s="244"/>
      <c r="C1159" s="245"/>
      <c r="D1159" s="246" t="s">
        <v>288</v>
      </c>
      <c r="E1159" s="247" t="s">
        <v>1</v>
      </c>
      <c r="F1159" s="248" t="s">
        <v>1021</v>
      </c>
      <c r="G1159" s="245"/>
      <c r="H1159" s="249">
        <v>-1.2350000000000001</v>
      </c>
      <c r="I1159" s="250"/>
      <c r="J1159" s="245"/>
      <c r="K1159" s="245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5" t="s">
        <v>288</v>
      </c>
      <c r="AU1159" s="255" t="s">
        <v>86</v>
      </c>
      <c r="AV1159" s="13" t="s">
        <v>86</v>
      </c>
      <c r="AW1159" s="13" t="s">
        <v>33</v>
      </c>
      <c r="AX1159" s="13" t="s">
        <v>77</v>
      </c>
      <c r="AY1159" s="255" t="s">
        <v>281</v>
      </c>
    </row>
    <row r="1160" s="13" customFormat="1">
      <c r="A1160" s="13"/>
      <c r="B1160" s="244"/>
      <c r="C1160" s="245"/>
      <c r="D1160" s="246" t="s">
        <v>288</v>
      </c>
      <c r="E1160" s="247" t="s">
        <v>1</v>
      </c>
      <c r="F1160" s="248" t="s">
        <v>1021</v>
      </c>
      <c r="G1160" s="245"/>
      <c r="H1160" s="249">
        <v>-1.2350000000000001</v>
      </c>
      <c r="I1160" s="250"/>
      <c r="J1160" s="245"/>
      <c r="K1160" s="245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5" t="s">
        <v>288</v>
      </c>
      <c r="AU1160" s="255" t="s">
        <v>86</v>
      </c>
      <c r="AV1160" s="13" t="s">
        <v>86</v>
      </c>
      <c r="AW1160" s="13" t="s">
        <v>33</v>
      </c>
      <c r="AX1160" s="13" t="s">
        <v>77</v>
      </c>
      <c r="AY1160" s="255" t="s">
        <v>281</v>
      </c>
    </row>
    <row r="1161" s="13" customFormat="1">
      <c r="A1161" s="13"/>
      <c r="B1161" s="244"/>
      <c r="C1161" s="245"/>
      <c r="D1161" s="246" t="s">
        <v>288</v>
      </c>
      <c r="E1161" s="247" t="s">
        <v>1</v>
      </c>
      <c r="F1161" s="248" t="s">
        <v>1017</v>
      </c>
      <c r="G1161" s="245"/>
      <c r="H1161" s="249">
        <v>-1.02</v>
      </c>
      <c r="I1161" s="250"/>
      <c r="J1161" s="245"/>
      <c r="K1161" s="245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5" t="s">
        <v>288</v>
      </c>
      <c r="AU1161" s="255" t="s">
        <v>86</v>
      </c>
      <c r="AV1161" s="13" t="s">
        <v>86</v>
      </c>
      <c r="AW1161" s="13" t="s">
        <v>33</v>
      </c>
      <c r="AX1161" s="13" t="s">
        <v>77</v>
      </c>
      <c r="AY1161" s="255" t="s">
        <v>281</v>
      </c>
    </row>
    <row r="1162" s="13" customFormat="1">
      <c r="A1162" s="13"/>
      <c r="B1162" s="244"/>
      <c r="C1162" s="245"/>
      <c r="D1162" s="246" t="s">
        <v>288</v>
      </c>
      <c r="E1162" s="247" t="s">
        <v>1</v>
      </c>
      <c r="F1162" s="248" t="s">
        <v>1011</v>
      </c>
      <c r="G1162" s="245"/>
      <c r="H1162" s="249">
        <v>-1.7729999999999999</v>
      </c>
      <c r="I1162" s="250"/>
      <c r="J1162" s="245"/>
      <c r="K1162" s="245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5" t="s">
        <v>288</v>
      </c>
      <c r="AU1162" s="255" t="s">
        <v>86</v>
      </c>
      <c r="AV1162" s="13" t="s">
        <v>86</v>
      </c>
      <c r="AW1162" s="13" t="s">
        <v>33</v>
      </c>
      <c r="AX1162" s="13" t="s">
        <v>77</v>
      </c>
      <c r="AY1162" s="255" t="s">
        <v>281</v>
      </c>
    </row>
    <row r="1163" s="13" customFormat="1">
      <c r="A1163" s="13"/>
      <c r="B1163" s="244"/>
      <c r="C1163" s="245"/>
      <c r="D1163" s="246" t="s">
        <v>288</v>
      </c>
      <c r="E1163" s="247" t="s">
        <v>1</v>
      </c>
      <c r="F1163" s="248" t="s">
        <v>1020</v>
      </c>
      <c r="G1163" s="245"/>
      <c r="H1163" s="249">
        <v>-1.365</v>
      </c>
      <c r="I1163" s="250"/>
      <c r="J1163" s="245"/>
      <c r="K1163" s="245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5" t="s">
        <v>288</v>
      </c>
      <c r="AU1163" s="255" t="s">
        <v>86</v>
      </c>
      <c r="AV1163" s="13" t="s">
        <v>86</v>
      </c>
      <c r="AW1163" s="13" t="s">
        <v>33</v>
      </c>
      <c r="AX1163" s="13" t="s">
        <v>77</v>
      </c>
      <c r="AY1163" s="255" t="s">
        <v>281</v>
      </c>
    </row>
    <row r="1164" s="13" customFormat="1">
      <c r="A1164" s="13"/>
      <c r="B1164" s="244"/>
      <c r="C1164" s="245"/>
      <c r="D1164" s="246" t="s">
        <v>288</v>
      </c>
      <c r="E1164" s="247" t="s">
        <v>1</v>
      </c>
      <c r="F1164" s="248" t="s">
        <v>1012</v>
      </c>
      <c r="G1164" s="245"/>
      <c r="H1164" s="249">
        <v>-2.1669999999999998</v>
      </c>
      <c r="I1164" s="250"/>
      <c r="J1164" s="245"/>
      <c r="K1164" s="245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5" t="s">
        <v>288</v>
      </c>
      <c r="AU1164" s="255" t="s">
        <v>86</v>
      </c>
      <c r="AV1164" s="13" t="s">
        <v>86</v>
      </c>
      <c r="AW1164" s="13" t="s">
        <v>33</v>
      </c>
      <c r="AX1164" s="13" t="s">
        <v>77</v>
      </c>
      <c r="AY1164" s="255" t="s">
        <v>281</v>
      </c>
    </row>
    <row r="1165" s="13" customFormat="1">
      <c r="A1165" s="13"/>
      <c r="B1165" s="244"/>
      <c r="C1165" s="245"/>
      <c r="D1165" s="246" t="s">
        <v>288</v>
      </c>
      <c r="E1165" s="247" t="s">
        <v>1</v>
      </c>
      <c r="F1165" s="248" t="s">
        <v>1012</v>
      </c>
      <c r="G1165" s="245"/>
      <c r="H1165" s="249">
        <v>-2.1669999999999998</v>
      </c>
      <c r="I1165" s="250"/>
      <c r="J1165" s="245"/>
      <c r="K1165" s="245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5" t="s">
        <v>288</v>
      </c>
      <c r="AU1165" s="255" t="s">
        <v>86</v>
      </c>
      <c r="AV1165" s="13" t="s">
        <v>86</v>
      </c>
      <c r="AW1165" s="13" t="s">
        <v>33</v>
      </c>
      <c r="AX1165" s="13" t="s">
        <v>77</v>
      </c>
      <c r="AY1165" s="255" t="s">
        <v>281</v>
      </c>
    </row>
    <row r="1166" s="13" customFormat="1">
      <c r="A1166" s="13"/>
      <c r="B1166" s="244"/>
      <c r="C1166" s="245"/>
      <c r="D1166" s="246" t="s">
        <v>288</v>
      </c>
      <c r="E1166" s="247" t="s">
        <v>1</v>
      </c>
      <c r="F1166" s="248" t="s">
        <v>1012</v>
      </c>
      <c r="G1166" s="245"/>
      <c r="H1166" s="249">
        <v>-2.1669999999999998</v>
      </c>
      <c r="I1166" s="250"/>
      <c r="J1166" s="245"/>
      <c r="K1166" s="245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5" t="s">
        <v>288</v>
      </c>
      <c r="AU1166" s="255" t="s">
        <v>86</v>
      </c>
      <c r="AV1166" s="13" t="s">
        <v>86</v>
      </c>
      <c r="AW1166" s="13" t="s">
        <v>33</v>
      </c>
      <c r="AX1166" s="13" t="s">
        <v>77</v>
      </c>
      <c r="AY1166" s="255" t="s">
        <v>281</v>
      </c>
    </row>
    <row r="1167" s="13" customFormat="1">
      <c r="A1167" s="13"/>
      <c r="B1167" s="244"/>
      <c r="C1167" s="245"/>
      <c r="D1167" s="246" t="s">
        <v>288</v>
      </c>
      <c r="E1167" s="247" t="s">
        <v>1</v>
      </c>
      <c r="F1167" s="248" t="s">
        <v>1012</v>
      </c>
      <c r="G1167" s="245"/>
      <c r="H1167" s="249">
        <v>-2.1669999999999998</v>
      </c>
      <c r="I1167" s="250"/>
      <c r="J1167" s="245"/>
      <c r="K1167" s="245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5" t="s">
        <v>288</v>
      </c>
      <c r="AU1167" s="255" t="s">
        <v>86</v>
      </c>
      <c r="AV1167" s="13" t="s">
        <v>86</v>
      </c>
      <c r="AW1167" s="13" t="s">
        <v>33</v>
      </c>
      <c r="AX1167" s="13" t="s">
        <v>77</v>
      </c>
      <c r="AY1167" s="255" t="s">
        <v>281</v>
      </c>
    </row>
    <row r="1168" s="13" customFormat="1">
      <c r="A1168" s="13"/>
      <c r="B1168" s="244"/>
      <c r="C1168" s="245"/>
      <c r="D1168" s="246" t="s">
        <v>288</v>
      </c>
      <c r="E1168" s="247" t="s">
        <v>1</v>
      </c>
      <c r="F1168" s="248" t="s">
        <v>1016</v>
      </c>
      <c r="G1168" s="245"/>
      <c r="H1168" s="249">
        <v>-1.379</v>
      </c>
      <c r="I1168" s="250"/>
      <c r="J1168" s="245"/>
      <c r="K1168" s="245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5" t="s">
        <v>288</v>
      </c>
      <c r="AU1168" s="255" t="s">
        <v>86</v>
      </c>
      <c r="AV1168" s="13" t="s">
        <v>86</v>
      </c>
      <c r="AW1168" s="13" t="s">
        <v>33</v>
      </c>
      <c r="AX1168" s="13" t="s">
        <v>77</v>
      </c>
      <c r="AY1168" s="255" t="s">
        <v>281</v>
      </c>
    </row>
    <row r="1169" s="13" customFormat="1">
      <c r="A1169" s="13"/>
      <c r="B1169" s="244"/>
      <c r="C1169" s="245"/>
      <c r="D1169" s="246" t="s">
        <v>288</v>
      </c>
      <c r="E1169" s="247" t="s">
        <v>1</v>
      </c>
      <c r="F1169" s="248" t="s">
        <v>1016</v>
      </c>
      <c r="G1169" s="245"/>
      <c r="H1169" s="249">
        <v>-1.379</v>
      </c>
      <c r="I1169" s="250"/>
      <c r="J1169" s="245"/>
      <c r="K1169" s="245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5" t="s">
        <v>288</v>
      </c>
      <c r="AU1169" s="255" t="s">
        <v>86</v>
      </c>
      <c r="AV1169" s="13" t="s">
        <v>86</v>
      </c>
      <c r="AW1169" s="13" t="s">
        <v>33</v>
      </c>
      <c r="AX1169" s="13" t="s">
        <v>77</v>
      </c>
      <c r="AY1169" s="255" t="s">
        <v>281</v>
      </c>
    </row>
    <row r="1170" s="13" customFormat="1">
      <c r="A1170" s="13"/>
      <c r="B1170" s="244"/>
      <c r="C1170" s="245"/>
      <c r="D1170" s="246" t="s">
        <v>288</v>
      </c>
      <c r="E1170" s="247" t="s">
        <v>1</v>
      </c>
      <c r="F1170" s="248" t="s">
        <v>1012</v>
      </c>
      <c r="G1170" s="245"/>
      <c r="H1170" s="249">
        <v>-2.1669999999999998</v>
      </c>
      <c r="I1170" s="250"/>
      <c r="J1170" s="245"/>
      <c r="K1170" s="245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5" t="s">
        <v>288</v>
      </c>
      <c r="AU1170" s="255" t="s">
        <v>86</v>
      </c>
      <c r="AV1170" s="13" t="s">
        <v>86</v>
      </c>
      <c r="AW1170" s="13" t="s">
        <v>33</v>
      </c>
      <c r="AX1170" s="13" t="s">
        <v>77</v>
      </c>
      <c r="AY1170" s="255" t="s">
        <v>281</v>
      </c>
    </row>
    <row r="1171" s="13" customFormat="1">
      <c r="A1171" s="13"/>
      <c r="B1171" s="244"/>
      <c r="C1171" s="245"/>
      <c r="D1171" s="246" t="s">
        <v>288</v>
      </c>
      <c r="E1171" s="247" t="s">
        <v>1</v>
      </c>
      <c r="F1171" s="248" t="s">
        <v>1012</v>
      </c>
      <c r="G1171" s="245"/>
      <c r="H1171" s="249">
        <v>-2.1669999999999998</v>
      </c>
      <c r="I1171" s="250"/>
      <c r="J1171" s="245"/>
      <c r="K1171" s="245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5" t="s">
        <v>288</v>
      </c>
      <c r="AU1171" s="255" t="s">
        <v>86</v>
      </c>
      <c r="AV1171" s="13" t="s">
        <v>86</v>
      </c>
      <c r="AW1171" s="13" t="s">
        <v>33</v>
      </c>
      <c r="AX1171" s="13" t="s">
        <v>77</v>
      </c>
      <c r="AY1171" s="255" t="s">
        <v>281</v>
      </c>
    </row>
    <row r="1172" s="13" customFormat="1">
      <c r="A1172" s="13"/>
      <c r="B1172" s="244"/>
      <c r="C1172" s="245"/>
      <c r="D1172" s="246" t="s">
        <v>288</v>
      </c>
      <c r="E1172" s="247" t="s">
        <v>1</v>
      </c>
      <c r="F1172" s="248" t="s">
        <v>1012</v>
      </c>
      <c r="G1172" s="245"/>
      <c r="H1172" s="249">
        <v>-2.1669999999999998</v>
      </c>
      <c r="I1172" s="250"/>
      <c r="J1172" s="245"/>
      <c r="K1172" s="245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5" t="s">
        <v>288</v>
      </c>
      <c r="AU1172" s="255" t="s">
        <v>86</v>
      </c>
      <c r="AV1172" s="13" t="s">
        <v>86</v>
      </c>
      <c r="AW1172" s="13" t="s">
        <v>33</v>
      </c>
      <c r="AX1172" s="13" t="s">
        <v>77</v>
      </c>
      <c r="AY1172" s="255" t="s">
        <v>281</v>
      </c>
    </row>
    <row r="1173" s="13" customFormat="1">
      <c r="A1173" s="13"/>
      <c r="B1173" s="244"/>
      <c r="C1173" s="245"/>
      <c r="D1173" s="246" t="s">
        <v>288</v>
      </c>
      <c r="E1173" s="247" t="s">
        <v>1</v>
      </c>
      <c r="F1173" s="248" t="s">
        <v>1012</v>
      </c>
      <c r="G1173" s="245"/>
      <c r="H1173" s="249">
        <v>-2.1669999999999998</v>
      </c>
      <c r="I1173" s="250"/>
      <c r="J1173" s="245"/>
      <c r="K1173" s="245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5" t="s">
        <v>288</v>
      </c>
      <c r="AU1173" s="255" t="s">
        <v>86</v>
      </c>
      <c r="AV1173" s="13" t="s">
        <v>86</v>
      </c>
      <c r="AW1173" s="13" t="s">
        <v>33</v>
      </c>
      <c r="AX1173" s="13" t="s">
        <v>77</v>
      </c>
      <c r="AY1173" s="255" t="s">
        <v>281</v>
      </c>
    </row>
    <row r="1174" s="13" customFormat="1">
      <c r="A1174" s="13"/>
      <c r="B1174" s="244"/>
      <c r="C1174" s="245"/>
      <c r="D1174" s="246" t="s">
        <v>288</v>
      </c>
      <c r="E1174" s="247" t="s">
        <v>1</v>
      </c>
      <c r="F1174" s="248" t="s">
        <v>1016</v>
      </c>
      <c r="G1174" s="245"/>
      <c r="H1174" s="249">
        <v>-1.379</v>
      </c>
      <c r="I1174" s="250"/>
      <c r="J1174" s="245"/>
      <c r="K1174" s="245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5" t="s">
        <v>288</v>
      </c>
      <c r="AU1174" s="255" t="s">
        <v>86</v>
      </c>
      <c r="AV1174" s="13" t="s">
        <v>86</v>
      </c>
      <c r="AW1174" s="13" t="s">
        <v>33</v>
      </c>
      <c r="AX1174" s="13" t="s">
        <v>77</v>
      </c>
      <c r="AY1174" s="255" t="s">
        <v>281</v>
      </c>
    </row>
    <row r="1175" s="13" customFormat="1">
      <c r="A1175" s="13"/>
      <c r="B1175" s="244"/>
      <c r="C1175" s="245"/>
      <c r="D1175" s="246" t="s">
        <v>288</v>
      </c>
      <c r="E1175" s="247" t="s">
        <v>1</v>
      </c>
      <c r="F1175" s="248" t="s">
        <v>1016</v>
      </c>
      <c r="G1175" s="245"/>
      <c r="H1175" s="249">
        <v>-1.379</v>
      </c>
      <c r="I1175" s="250"/>
      <c r="J1175" s="245"/>
      <c r="K1175" s="245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5" t="s">
        <v>288</v>
      </c>
      <c r="AU1175" s="255" t="s">
        <v>86</v>
      </c>
      <c r="AV1175" s="13" t="s">
        <v>86</v>
      </c>
      <c r="AW1175" s="13" t="s">
        <v>33</v>
      </c>
      <c r="AX1175" s="13" t="s">
        <v>77</v>
      </c>
      <c r="AY1175" s="255" t="s">
        <v>281</v>
      </c>
    </row>
    <row r="1176" s="13" customFormat="1">
      <c r="A1176" s="13"/>
      <c r="B1176" s="244"/>
      <c r="C1176" s="245"/>
      <c r="D1176" s="246" t="s">
        <v>288</v>
      </c>
      <c r="E1176" s="247" t="s">
        <v>1</v>
      </c>
      <c r="F1176" s="248" t="s">
        <v>1008</v>
      </c>
      <c r="G1176" s="245"/>
      <c r="H1176" s="249">
        <v>-1.5760000000000001</v>
      </c>
      <c r="I1176" s="250"/>
      <c r="J1176" s="245"/>
      <c r="K1176" s="245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5" t="s">
        <v>288</v>
      </c>
      <c r="AU1176" s="255" t="s">
        <v>86</v>
      </c>
      <c r="AV1176" s="13" t="s">
        <v>86</v>
      </c>
      <c r="AW1176" s="13" t="s">
        <v>33</v>
      </c>
      <c r="AX1176" s="13" t="s">
        <v>77</v>
      </c>
      <c r="AY1176" s="255" t="s">
        <v>281</v>
      </c>
    </row>
    <row r="1177" s="13" customFormat="1">
      <c r="A1177" s="13"/>
      <c r="B1177" s="244"/>
      <c r="C1177" s="245"/>
      <c r="D1177" s="246" t="s">
        <v>288</v>
      </c>
      <c r="E1177" s="247" t="s">
        <v>1</v>
      </c>
      <c r="F1177" s="248" t="s">
        <v>1017</v>
      </c>
      <c r="G1177" s="245"/>
      <c r="H1177" s="249">
        <v>-1.02</v>
      </c>
      <c r="I1177" s="250"/>
      <c r="J1177" s="245"/>
      <c r="K1177" s="245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5" t="s">
        <v>288</v>
      </c>
      <c r="AU1177" s="255" t="s">
        <v>86</v>
      </c>
      <c r="AV1177" s="13" t="s">
        <v>86</v>
      </c>
      <c r="AW1177" s="13" t="s">
        <v>33</v>
      </c>
      <c r="AX1177" s="13" t="s">
        <v>77</v>
      </c>
      <c r="AY1177" s="255" t="s">
        <v>281</v>
      </c>
    </row>
    <row r="1178" s="13" customFormat="1">
      <c r="A1178" s="13"/>
      <c r="B1178" s="244"/>
      <c r="C1178" s="245"/>
      <c r="D1178" s="246" t="s">
        <v>288</v>
      </c>
      <c r="E1178" s="247" t="s">
        <v>1</v>
      </c>
      <c r="F1178" s="248" t="s">
        <v>1017</v>
      </c>
      <c r="G1178" s="245"/>
      <c r="H1178" s="249">
        <v>-1.02</v>
      </c>
      <c r="I1178" s="250"/>
      <c r="J1178" s="245"/>
      <c r="K1178" s="245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5" t="s">
        <v>288</v>
      </c>
      <c r="AU1178" s="255" t="s">
        <v>86</v>
      </c>
      <c r="AV1178" s="13" t="s">
        <v>86</v>
      </c>
      <c r="AW1178" s="13" t="s">
        <v>33</v>
      </c>
      <c r="AX1178" s="13" t="s">
        <v>77</v>
      </c>
      <c r="AY1178" s="255" t="s">
        <v>281</v>
      </c>
    </row>
    <row r="1179" s="13" customFormat="1">
      <c r="A1179" s="13"/>
      <c r="B1179" s="244"/>
      <c r="C1179" s="245"/>
      <c r="D1179" s="246" t="s">
        <v>288</v>
      </c>
      <c r="E1179" s="247" t="s">
        <v>1</v>
      </c>
      <c r="F1179" s="248" t="s">
        <v>1014</v>
      </c>
      <c r="G1179" s="245"/>
      <c r="H1179" s="249">
        <v>-1.1819999999999999</v>
      </c>
      <c r="I1179" s="250"/>
      <c r="J1179" s="245"/>
      <c r="K1179" s="245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5" t="s">
        <v>288</v>
      </c>
      <c r="AU1179" s="255" t="s">
        <v>86</v>
      </c>
      <c r="AV1179" s="13" t="s">
        <v>86</v>
      </c>
      <c r="AW1179" s="13" t="s">
        <v>33</v>
      </c>
      <c r="AX1179" s="13" t="s">
        <v>77</v>
      </c>
      <c r="AY1179" s="255" t="s">
        <v>281</v>
      </c>
    </row>
    <row r="1180" s="13" customFormat="1">
      <c r="A1180" s="13"/>
      <c r="B1180" s="244"/>
      <c r="C1180" s="245"/>
      <c r="D1180" s="246" t="s">
        <v>288</v>
      </c>
      <c r="E1180" s="247" t="s">
        <v>1</v>
      </c>
      <c r="F1180" s="248" t="s">
        <v>1016</v>
      </c>
      <c r="G1180" s="245"/>
      <c r="H1180" s="249">
        <v>-1.379</v>
      </c>
      <c r="I1180" s="250"/>
      <c r="J1180" s="245"/>
      <c r="K1180" s="245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5" t="s">
        <v>288</v>
      </c>
      <c r="AU1180" s="255" t="s">
        <v>86</v>
      </c>
      <c r="AV1180" s="13" t="s">
        <v>86</v>
      </c>
      <c r="AW1180" s="13" t="s">
        <v>33</v>
      </c>
      <c r="AX1180" s="13" t="s">
        <v>77</v>
      </c>
      <c r="AY1180" s="255" t="s">
        <v>281</v>
      </c>
    </row>
    <row r="1181" s="13" customFormat="1">
      <c r="A1181" s="13"/>
      <c r="B1181" s="244"/>
      <c r="C1181" s="245"/>
      <c r="D1181" s="246" t="s">
        <v>288</v>
      </c>
      <c r="E1181" s="247" t="s">
        <v>1</v>
      </c>
      <c r="F1181" s="248" t="s">
        <v>1016</v>
      </c>
      <c r="G1181" s="245"/>
      <c r="H1181" s="249">
        <v>-1.379</v>
      </c>
      <c r="I1181" s="250"/>
      <c r="J1181" s="245"/>
      <c r="K1181" s="245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5" t="s">
        <v>288</v>
      </c>
      <c r="AU1181" s="255" t="s">
        <v>86</v>
      </c>
      <c r="AV1181" s="13" t="s">
        <v>86</v>
      </c>
      <c r="AW1181" s="13" t="s">
        <v>33</v>
      </c>
      <c r="AX1181" s="13" t="s">
        <v>77</v>
      </c>
      <c r="AY1181" s="255" t="s">
        <v>281</v>
      </c>
    </row>
    <row r="1182" s="13" customFormat="1">
      <c r="A1182" s="13"/>
      <c r="B1182" s="244"/>
      <c r="C1182" s="245"/>
      <c r="D1182" s="246" t="s">
        <v>288</v>
      </c>
      <c r="E1182" s="247" t="s">
        <v>1</v>
      </c>
      <c r="F1182" s="248" t="s">
        <v>1016</v>
      </c>
      <c r="G1182" s="245"/>
      <c r="H1182" s="249">
        <v>-1.379</v>
      </c>
      <c r="I1182" s="250"/>
      <c r="J1182" s="245"/>
      <c r="K1182" s="245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5" t="s">
        <v>288</v>
      </c>
      <c r="AU1182" s="255" t="s">
        <v>86</v>
      </c>
      <c r="AV1182" s="13" t="s">
        <v>86</v>
      </c>
      <c r="AW1182" s="13" t="s">
        <v>33</v>
      </c>
      <c r="AX1182" s="13" t="s">
        <v>77</v>
      </c>
      <c r="AY1182" s="255" t="s">
        <v>281</v>
      </c>
    </row>
    <row r="1183" s="13" customFormat="1">
      <c r="A1183" s="13"/>
      <c r="B1183" s="244"/>
      <c r="C1183" s="245"/>
      <c r="D1183" s="246" t="s">
        <v>288</v>
      </c>
      <c r="E1183" s="247" t="s">
        <v>1</v>
      </c>
      <c r="F1183" s="248" t="s">
        <v>1017</v>
      </c>
      <c r="G1183" s="245"/>
      <c r="H1183" s="249">
        <v>-1.02</v>
      </c>
      <c r="I1183" s="250"/>
      <c r="J1183" s="245"/>
      <c r="K1183" s="245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5" t="s">
        <v>288</v>
      </c>
      <c r="AU1183" s="255" t="s">
        <v>86</v>
      </c>
      <c r="AV1183" s="13" t="s">
        <v>86</v>
      </c>
      <c r="AW1183" s="13" t="s">
        <v>33</v>
      </c>
      <c r="AX1183" s="13" t="s">
        <v>77</v>
      </c>
      <c r="AY1183" s="255" t="s">
        <v>281</v>
      </c>
    </row>
    <row r="1184" s="13" customFormat="1">
      <c r="A1184" s="13"/>
      <c r="B1184" s="244"/>
      <c r="C1184" s="245"/>
      <c r="D1184" s="246" t="s">
        <v>288</v>
      </c>
      <c r="E1184" s="247" t="s">
        <v>1</v>
      </c>
      <c r="F1184" s="248" t="s">
        <v>1017</v>
      </c>
      <c r="G1184" s="245"/>
      <c r="H1184" s="249">
        <v>-1.02</v>
      </c>
      <c r="I1184" s="250"/>
      <c r="J1184" s="245"/>
      <c r="K1184" s="245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5" t="s">
        <v>288</v>
      </c>
      <c r="AU1184" s="255" t="s">
        <v>86</v>
      </c>
      <c r="AV1184" s="13" t="s">
        <v>86</v>
      </c>
      <c r="AW1184" s="13" t="s">
        <v>33</v>
      </c>
      <c r="AX1184" s="13" t="s">
        <v>77</v>
      </c>
      <c r="AY1184" s="255" t="s">
        <v>281</v>
      </c>
    </row>
    <row r="1185" s="13" customFormat="1">
      <c r="A1185" s="13"/>
      <c r="B1185" s="244"/>
      <c r="C1185" s="245"/>
      <c r="D1185" s="246" t="s">
        <v>288</v>
      </c>
      <c r="E1185" s="247" t="s">
        <v>1</v>
      </c>
      <c r="F1185" s="248" t="s">
        <v>1016</v>
      </c>
      <c r="G1185" s="245"/>
      <c r="H1185" s="249">
        <v>-1.379</v>
      </c>
      <c r="I1185" s="250"/>
      <c r="J1185" s="245"/>
      <c r="K1185" s="245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5" t="s">
        <v>288</v>
      </c>
      <c r="AU1185" s="255" t="s">
        <v>86</v>
      </c>
      <c r="AV1185" s="13" t="s">
        <v>86</v>
      </c>
      <c r="AW1185" s="13" t="s">
        <v>33</v>
      </c>
      <c r="AX1185" s="13" t="s">
        <v>77</v>
      </c>
      <c r="AY1185" s="255" t="s">
        <v>281</v>
      </c>
    </row>
    <row r="1186" s="13" customFormat="1">
      <c r="A1186" s="13"/>
      <c r="B1186" s="244"/>
      <c r="C1186" s="245"/>
      <c r="D1186" s="246" t="s">
        <v>288</v>
      </c>
      <c r="E1186" s="247" t="s">
        <v>1</v>
      </c>
      <c r="F1186" s="248" t="s">
        <v>1016</v>
      </c>
      <c r="G1186" s="245"/>
      <c r="H1186" s="249">
        <v>-1.379</v>
      </c>
      <c r="I1186" s="250"/>
      <c r="J1186" s="245"/>
      <c r="K1186" s="245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5" t="s">
        <v>288</v>
      </c>
      <c r="AU1186" s="255" t="s">
        <v>86</v>
      </c>
      <c r="AV1186" s="13" t="s">
        <v>86</v>
      </c>
      <c r="AW1186" s="13" t="s">
        <v>33</v>
      </c>
      <c r="AX1186" s="13" t="s">
        <v>77</v>
      </c>
      <c r="AY1186" s="255" t="s">
        <v>281</v>
      </c>
    </row>
    <row r="1187" s="13" customFormat="1">
      <c r="A1187" s="13"/>
      <c r="B1187" s="244"/>
      <c r="C1187" s="245"/>
      <c r="D1187" s="246" t="s">
        <v>288</v>
      </c>
      <c r="E1187" s="247" t="s">
        <v>1</v>
      </c>
      <c r="F1187" s="248" t="s">
        <v>1016</v>
      </c>
      <c r="G1187" s="245"/>
      <c r="H1187" s="249">
        <v>-1.379</v>
      </c>
      <c r="I1187" s="250"/>
      <c r="J1187" s="245"/>
      <c r="K1187" s="245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5" t="s">
        <v>288</v>
      </c>
      <c r="AU1187" s="255" t="s">
        <v>86</v>
      </c>
      <c r="AV1187" s="13" t="s">
        <v>86</v>
      </c>
      <c r="AW1187" s="13" t="s">
        <v>33</v>
      </c>
      <c r="AX1187" s="13" t="s">
        <v>77</v>
      </c>
      <c r="AY1187" s="255" t="s">
        <v>281</v>
      </c>
    </row>
    <row r="1188" s="13" customFormat="1">
      <c r="A1188" s="13"/>
      <c r="B1188" s="244"/>
      <c r="C1188" s="245"/>
      <c r="D1188" s="246" t="s">
        <v>288</v>
      </c>
      <c r="E1188" s="247" t="s">
        <v>1</v>
      </c>
      <c r="F1188" s="248" t="s">
        <v>1016</v>
      </c>
      <c r="G1188" s="245"/>
      <c r="H1188" s="249">
        <v>-1.379</v>
      </c>
      <c r="I1188" s="250"/>
      <c r="J1188" s="245"/>
      <c r="K1188" s="245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5" t="s">
        <v>288</v>
      </c>
      <c r="AU1188" s="255" t="s">
        <v>86</v>
      </c>
      <c r="AV1188" s="13" t="s">
        <v>86</v>
      </c>
      <c r="AW1188" s="13" t="s">
        <v>33</v>
      </c>
      <c r="AX1188" s="13" t="s">
        <v>77</v>
      </c>
      <c r="AY1188" s="255" t="s">
        <v>281</v>
      </c>
    </row>
    <row r="1189" s="13" customFormat="1">
      <c r="A1189" s="13"/>
      <c r="B1189" s="244"/>
      <c r="C1189" s="245"/>
      <c r="D1189" s="246" t="s">
        <v>288</v>
      </c>
      <c r="E1189" s="247" t="s">
        <v>1</v>
      </c>
      <c r="F1189" s="248" t="s">
        <v>1018</v>
      </c>
      <c r="G1189" s="245"/>
      <c r="H1189" s="249">
        <v>-2.04</v>
      </c>
      <c r="I1189" s="250"/>
      <c r="J1189" s="245"/>
      <c r="K1189" s="245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5" t="s">
        <v>288</v>
      </c>
      <c r="AU1189" s="255" t="s">
        <v>86</v>
      </c>
      <c r="AV1189" s="13" t="s">
        <v>86</v>
      </c>
      <c r="AW1189" s="13" t="s">
        <v>33</v>
      </c>
      <c r="AX1189" s="13" t="s">
        <v>77</v>
      </c>
      <c r="AY1189" s="255" t="s">
        <v>281</v>
      </c>
    </row>
    <row r="1190" s="13" customFormat="1">
      <c r="A1190" s="13"/>
      <c r="B1190" s="244"/>
      <c r="C1190" s="245"/>
      <c r="D1190" s="246" t="s">
        <v>288</v>
      </c>
      <c r="E1190" s="247" t="s">
        <v>1</v>
      </c>
      <c r="F1190" s="248" t="s">
        <v>1016</v>
      </c>
      <c r="G1190" s="245"/>
      <c r="H1190" s="249">
        <v>-1.379</v>
      </c>
      <c r="I1190" s="250"/>
      <c r="J1190" s="245"/>
      <c r="K1190" s="245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5" t="s">
        <v>288</v>
      </c>
      <c r="AU1190" s="255" t="s">
        <v>86</v>
      </c>
      <c r="AV1190" s="13" t="s">
        <v>86</v>
      </c>
      <c r="AW1190" s="13" t="s">
        <v>33</v>
      </c>
      <c r="AX1190" s="13" t="s">
        <v>77</v>
      </c>
      <c r="AY1190" s="255" t="s">
        <v>281</v>
      </c>
    </row>
    <row r="1191" s="13" customFormat="1">
      <c r="A1191" s="13"/>
      <c r="B1191" s="244"/>
      <c r="C1191" s="245"/>
      <c r="D1191" s="246" t="s">
        <v>288</v>
      </c>
      <c r="E1191" s="247" t="s">
        <v>1</v>
      </c>
      <c r="F1191" s="248" t="s">
        <v>1016</v>
      </c>
      <c r="G1191" s="245"/>
      <c r="H1191" s="249">
        <v>-1.379</v>
      </c>
      <c r="I1191" s="250"/>
      <c r="J1191" s="245"/>
      <c r="K1191" s="245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5" t="s">
        <v>288</v>
      </c>
      <c r="AU1191" s="255" t="s">
        <v>86</v>
      </c>
      <c r="AV1191" s="13" t="s">
        <v>86</v>
      </c>
      <c r="AW1191" s="13" t="s">
        <v>33</v>
      </c>
      <c r="AX1191" s="13" t="s">
        <v>77</v>
      </c>
      <c r="AY1191" s="255" t="s">
        <v>281</v>
      </c>
    </row>
    <row r="1192" s="13" customFormat="1">
      <c r="A1192" s="13"/>
      <c r="B1192" s="244"/>
      <c r="C1192" s="245"/>
      <c r="D1192" s="246" t="s">
        <v>288</v>
      </c>
      <c r="E1192" s="247" t="s">
        <v>1</v>
      </c>
      <c r="F1192" s="248" t="s">
        <v>1022</v>
      </c>
      <c r="G1192" s="245"/>
      <c r="H1192" s="249">
        <v>-1.8</v>
      </c>
      <c r="I1192" s="250"/>
      <c r="J1192" s="245"/>
      <c r="K1192" s="245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5" t="s">
        <v>288</v>
      </c>
      <c r="AU1192" s="255" t="s">
        <v>86</v>
      </c>
      <c r="AV1192" s="13" t="s">
        <v>86</v>
      </c>
      <c r="AW1192" s="13" t="s">
        <v>33</v>
      </c>
      <c r="AX1192" s="13" t="s">
        <v>77</v>
      </c>
      <c r="AY1192" s="255" t="s">
        <v>281</v>
      </c>
    </row>
    <row r="1193" s="15" customFormat="1">
      <c r="A1193" s="15"/>
      <c r="B1193" s="267"/>
      <c r="C1193" s="268"/>
      <c r="D1193" s="246" t="s">
        <v>288</v>
      </c>
      <c r="E1193" s="269" t="s">
        <v>1</v>
      </c>
      <c r="F1193" s="270" t="s">
        <v>600</v>
      </c>
      <c r="G1193" s="268"/>
      <c r="H1193" s="271">
        <v>-129.12600000000001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77" t="s">
        <v>288</v>
      </c>
      <c r="AU1193" s="277" t="s">
        <v>86</v>
      </c>
      <c r="AV1193" s="15" t="s">
        <v>94</v>
      </c>
      <c r="AW1193" s="15" t="s">
        <v>33</v>
      </c>
      <c r="AX1193" s="15" t="s">
        <v>77</v>
      </c>
      <c r="AY1193" s="277" t="s">
        <v>281</v>
      </c>
    </row>
    <row r="1194" s="14" customFormat="1">
      <c r="A1194" s="14"/>
      <c r="B1194" s="256"/>
      <c r="C1194" s="257"/>
      <c r="D1194" s="246" t="s">
        <v>288</v>
      </c>
      <c r="E1194" s="258" t="s">
        <v>1</v>
      </c>
      <c r="F1194" s="259" t="s">
        <v>290</v>
      </c>
      <c r="G1194" s="257"/>
      <c r="H1194" s="260">
        <v>905.24199999999996</v>
      </c>
      <c r="I1194" s="261"/>
      <c r="J1194" s="257"/>
      <c r="K1194" s="257"/>
      <c r="L1194" s="262"/>
      <c r="M1194" s="278"/>
      <c r="N1194" s="279"/>
      <c r="O1194" s="279"/>
      <c r="P1194" s="279"/>
      <c r="Q1194" s="279"/>
      <c r="R1194" s="279"/>
      <c r="S1194" s="279"/>
      <c r="T1194" s="28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6" t="s">
        <v>288</v>
      </c>
      <c r="AU1194" s="266" t="s">
        <v>86</v>
      </c>
      <c r="AV1194" s="14" t="s">
        <v>119</v>
      </c>
      <c r="AW1194" s="14" t="s">
        <v>33</v>
      </c>
      <c r="AX1194" s="14" t="s">
        <v>84</v>
      </c>
      <c r="AY1194" s="266" t="s">
        <v>281</v>
      </c>
    </row>
    <row r="1195" s="2" customFormat="1" ht="6.96" customHeight="1">
      <c r="A1195" s="39"/>
      <c r="B1195" s="67"/>
      <c r="C1195" s="68"/>
      <c r="D1195" s="68"/>
      <c r="E1195" s="68"/>
      <c r="F1195" s="68"/>
      <c r="G1195" s="68"/>
      <c r="H1195" s="68"/>
      <c r="I1195" s="68"/>
      <c r="J1195" s="68"/>
      <c r="K1195" s="68"/>
      <c r="L1195" s="45"/>
      <c r="M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</sheetData>
  <sheetProtection sheet="1" autoFilter="0" formatColumns="0" formatRows="0" objects="1" scenarios="1" spinCount="100000" saltValue="GJH730AtD0dnHSgtbFusdI/pTRIsAWw+r+65k9kgbaKPLDZylsHSJ4pzPQuGMO3mr/QDGRSkZnx19FGy5c7rtw==" hashValue="HCABMCvhHXv+YkY9LQh/1lyp/IRVoTU0+cA4OGdHjtgj+2KybBJ5Dts0UGzKYR4q8fj9vlCwg6eO32/B2XEl6A==" algorithmName="SHA-512" password="CC35"/>
  <autoFilter ref="C143:K1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0:H130"/>
    <mergeCell ref="E134:H134"/>
    <mergeCell ref="E132:H132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1023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ROUND((SUM(BE141:BE1152)),  2)</f>
        <v>0</v>
      </c>
      <c r="G37" s="39"/>
      <c r="H37" s="39"/>
      <c r="I37" s="166">
        <v>0.20999999999999999</v>
      </c>
      <c r="J37" s="165">
        <f>ROUND(((SUM(BE141:BE1152))*I37),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ROUND((SUM(BF141:BF1152)),  2)</f>
        <v>0</v>
      </c>
      <c r="G38" s="39"/>
      <c r="H38" s="39"/>
      <c r="I38" s="166">
        <v>0.12</v>
      </c>
      <c r="J38" s="165">
        <f>ROUND(((SUM(BF141:BF1152))*I38),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ROUND((SUM(BG141:BG1152)),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ROUND((SUM(BH141:BH1152)),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ROUND((SUM(BI141:BI1152)),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I.1.1b - Nové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1024</v>
      </c>
      <c r="E102" s="199"/>
      <c r="F102" s="199"/>
      <c r="G102" s="199"/>
      <c r="H102" s="199"/>
      <c r="I102" s="199"/>
      <c r="J102" s="200">
        <f>J143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1025</v>
      </c>
      <c r="E103" s="199"/>
      <c r="F103" s="199"/>
      <c r="G103" s="199"/>
      <c r="H103" s="199"/>
      <c r="I103" s="199"/>
      <c r="J103" s="200">
        <f>J156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1026</v>
      </c>
      <c r="E104" s="199"/>
      <c r="F104" s="199"/>
      <c r="G104" s="199"/>
      <c r="H104" s="199"/>
      <c r="I104" s="199"/>
      <c r="J104" s="200">
        <f>J262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248</v>
      </c>
      <c r="E105" s="199"/>
      <c r="F105" s="199"/>
      <c r="G105" s="199"/>
      <c r="H105" s="199"/>
      <c r="I105" s="199"/>
      <c r="J105" s="200">
        <f>J828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1027</v>
      </c>
      <c r="E106" s="199"/>
      <c r="F106" s="199"/>
      <c r="G106" s="199"/>
      <c r="H106" s="199"/>
      <c r="I106" s="199"/>
      <c r="J106" s="200">
        <f>J829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91"/>
      <c r="C107" s="192"/>
      <c r="D107" s="193" t="s">
        <v>250</v>
      </c>
      <c r="E107" s="194"/>
      <c r="F107" s="194"/>
      <c r="G107" s="194"/>
      <c r="H107" s="194"/>
      <c r="I107" s="194"/>
      <c r="J107" s="195">
        <f>J831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97"/>
      <c r="C108" s="133"/>
      <c r="D108" s="198" t="s">
        <v>251</v>
      </c>
      <c r="E108" s="199"/>
      <c r="F108" s="199"/>
      <c r="G108" s="199"/>
      <c r="H108" s="199"/>
      <c r="I108" s="199"/>
      <c r="J108" s="200">
        <f>J832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252</v>
      </c>
      <c r="E109" s="199"/>
      <c r="F109" s="199"/>
      <c r="G109" s="199"/>
      <c r="H109" s="199"/>
      <c r="I109" s="199"/>
      <c r="J109" s="200">
        <f>J846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261</v>
      </c>
      <c r="E110" s="199"/>
      <c r="F110" s="199"/>
      <c r="G110" s="199"/>
      <c r="H110" s="199"/>
      <c r="I110" s="199"/>
      <c r="J110" s="200">
        <f>J852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1028</v>
      </c>
      <c r="E111" s="199"/>
      <c r="F111" s="199"/>
      <c r="G111" s="199"/>
      <c r="H111" s="199"/>
      <c r="I111" s="199"/>
      <c r="J111" s="200">
        <f>J857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1029</v>
      </c>
      <c r="E112" s="199"/>
      <c r="F112" s="199"/>
      <c r="G112" s="199"/>
      <c r="H112" s="199"/>
      <c r="I112" s="199"/>
      <c r="J112" s="200">
        <f>J919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1030</v>
      </c>
      <c r="E113" s="199"/>
      <c r="F113" s="199"/>
      <c r="G113" s="199"/>
      <c r="H113" s="199"/>
      <c r="I113" s="199"/>
      <c r="J113" s="200">
        <f>J945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7"/>
      <c r="C114" s="133"/>
      <c r="D114" s="198" t="s">
        <v>264</v>
      </c>
      <c r="E114" s="199"/>
      <c r="F114" s="199"/>
      <c r="G114" s="199"/>
      <c r="H114" s="199"/>
      <c r="I114" s="199"/>
      <c r="J114" s="200">
        <f>J958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7"/>
      <c r="C115" s="133"/>
      <c r="D115" s="198" t="s">
        <v>1031</v>
      </c>
      <c r="E115" s="199"/>
      <c r="F115" s="199"/>
      <c r="G115" s="199"/>
      <c r="H115" s="199"/>
      <c r="I115" s="199"/>
      <c r="J115" s="200">
        <f>J976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7"/>
      <c r="C116" s="133"/>
      <c r="D116" s="198" t="s">
        <v>1032</v>
      </c>
      <c r="E116" s="199"/>
      <c r="F116" s="199"/>
      <c r="G116" s="199"/>
      <c r="H116" s="199"/>
      <c r="I116" s="199"/>
      <c r="J116" s="200">
        <f>J991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9" customFormat="1" ht="24.96" customHeight="1">
      <c r="A117" s="9"/>
      <c r="B117" s="191"/>
      <c r="C117" s="192"/>
      <c r="D117" s="193" t="s">
        <v>1033</v>
      </c>
      <c r="E117" s="194"/>
      <c r="F117" s="194"/>
      <c r="G117" s="194"/>
      <c r="H117" s="194"/>
      <c r="I117" s="194"/>
      <c r="J117" s="195">
        <f>J1108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hidden="1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/>
    <row r="121" hidden="1"/>
    <row r="122" hidden="1"/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266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Cheb - Onkologie a zubní klinika rev.11.02.2025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234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85" t="s">
        <v>235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3" t="s">
        <v>236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6" t="s">
        <v>237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238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E13</f>
        <v>I.1.1b - Nové práce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F16</f>
        <v>Cheb</v>
      </c>
      <c r="G135" s="41"/>
      <c r="H135" s="41"/>
      <c r="I135" s="33" t="s">
        <v>22</v>
      </c>
      <c r="J135" s="80" t="str">
        <f>IF(J16="","",J16)</f>
        <v>10. 12. 2024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E19</f>
        <v>Karlovarská krajská nemocnice a.s.</v>
      </c>
      <c r="G137" s="41"/>
      <c r="H137" s="41"/>
      <c r="I137" s="33" t="s">
        <v>30</v>
      </c>
      <c r="J137" s="37" t="str">
        <f>E25</f>
        <v>M Projekt Cheb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IF(E22="","",E22)</f>
        <v>Vyplň údaj</v>
      </c>
      <c r="G138" s="41"/>
      <c r="H138" s="41"/>
      <c r="I138" s="33" t="s">
        <v>34</v>
      </c>
      <c r="J138" s="37" t="str">
        <f>E28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2"/>
      <c r="B140" s="203"/>
      <c r="C140" s="204" t="s">
        <v>267</v>
      </c>
      <c r="D140" s="205" t="s">
        <v>62</v>
      </c>
      <c r="E140" s="205" t="s">
        <v>58</v>
      </c>
      <c r="F140" s="205" t="s">
        <v>59</v>
      </c>
      <c r="G140" s="205" t="s">
        <v>268</v>
      </c>
      <c r="H140" s="205" t="s">
        <v>269</v>
      </c>
      <c r="I140" s="205" t="s">
        <v>270</v>
      </c>
      <c r="J140" s="206" t="s">
        <v>243</v>
      </c>
      <c r="K140" s="207" t="s">
        <v>271</v>
      </c>
      <c r="L140" s="208"/>
      <c r="M140" s="101" t="s">
        <v>1</v>
      </c>
      <c r="N140" s="102" t="s">
        <v>41</v>
      </c>
      <c r="O140" s="102" t="s">
        <v>272</v>
      </c>
      <c r="P140" s="102" t="s">
        <v>273</v>
      </c>
      <c r="Q140" s="102" t="s">
        <v>274</v>
      </c>
      <c r="R140" s="102" t="s">
        <v>275</v>
      </c>
      <c r="S140" s="102" t="s">
        <v>276</v>
      </c>
      <c r="T140" s="103" t="s">
        <v>277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39"/>
      <c r="B141" s="40"/>
      <c r="C141" s="108" t="s">
        <v>278</v>
      </c>
      <c r="D141" s="41"/>
      <c r="E141" s="41"/>
      <c r="F141" s="41"/>
      <c r="G141" s="41"/>
      <c r="H141" s="41"/>
      <c r="I141" s="41"/>
      <c r="J141" s="209">
        <f>BK141</f>
        <v>0</v>
      </c>
      <c r="K141" s="41"/>
      <c r="L141" s="45"/>
      <c r="M141" s="104"/>
      <c r="N141" s="210"/>
      <c r="O141" s="105"/>
      <c r="P141" s="211">
        <f>P142+P831+P1108</f>
        <v>0</v>
      </c>
      <c r="Q141" s="105"/>
      <c r="R141" s="211">
        <f>R142+R831+R1108</f>
        <v>488.70629364999991</v>
      </c>
      <c r="S141" s="105"/>
      <c r="T141" s="212">
        <f>T142+T831+T1108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76</v>
      </c>
      <c r="AU141" s="18" t="s">
        <v>245</v>
      </c>
      <c r="BK141" s="213">
        <f>BK142+BK831+BK1108</f>
        <v>0</v>
      </c>
    </row>
    <row r="142" s="12" customFormat="1" ht="25.92" customHeight="1">
      <c r="A142" s="12"/>
      <c r="B142" s="214"/>
      <c r="C142" s="215"/>
      <c r="D142" s="216" t="s">
        <v>76</v>
      </c>
      <c r="E142" s="217" t="s">
        <v>279</v>
      </c>
      <c r="F142" s="217" t="s">
        <v>280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P143+P156+P262+P828+P829</f>
        <v>0</v>
      </c>
      <c r="Q142" s="222"/>
      <c r="R142" s="223">
        <f>R143+R156+R262+R828+R829</f>
        <v>423.80484230999991</v>
      </c>
      <c r="S142" s="222"/>
      <c r="T142" s="224">
        <f>T143+T156+T262+T828+T829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84</v>
      </c>
      <c r="AT142" s="226" t="s">
        <v>76</v>
      </c>
      <c r="AU142" s="226" t="s">
        <v>77</v>
      </c>
      <c r="AY142" s="225" t="s">
        <v>281</v>
      </c>
      <c r="BK142" s="227">
        <f>BK143+BK156+BK262+BK828+BK829</f>
        <v>0</v>
      </c>
    </row>
    <row r="143" s="12" customFormat="1" ht="22.8" customHeight="1">
      <c r="A143" s="12"/>
      <c r="B143" s="214"/>
      <c r="C143" s="215"/>
      <c r="D143" s="216" t="s">
        <v>76</v>
      </c>
      <c r="E143" s="228" t="s">
        <v>86</v>
      </c>
      <c r="F143" s="228" t="s">
        <v>1034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SUM(P144:P155)</f>
        <v>0</v>
      </c>
      <c r="Q143" s="222"/>
      <c r="R143" s="223">
        <f>SUM(R144:R155)</f>
        <v>53.838992779999998</v>
      </c>
      <c r="S143" s="222"/>
      <c r="T143" s="224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84</v>
      </c>
      <c r="AT143" s="226" t="s">
        <v>76</v>
      </c>
      <c r="AU143" s="226" t="s">
        <v>84</v>
      </c>
      <c r="AY143" s="225" t="s">
        <v>281</v>
      </c>
      <c r="BK143" s="227">
        <f>SUM(BK144:BK155)</f>
        <v>0</v>
      </c>
    </row>
    <row r="144" s="2" customFormat="1" ht="24.15" customHeight="1">
      <c r="A144" s="39"/>
      <c r="B144" s="40"/>
      <c r="C144" s="230" t="s">
        <v>84</v>
      </c>
      <c r="D144" s="230" t="s">
        <v>283</v>
      </c>
      <c r="E144" s="231" t="s">
        <v>1035</v>
      </c>
      <c r="F144" s="232" t="s">
        <v>1036</v>
      </c>
      <c r="G144" s="233" t="s">
        <v>286</v>
      </c>
      <c r="H144" s="234">
        <v>7.4400000000000004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2.1600000000000001</v>
      </c>
      <c r="R144" s="240">
        <f>Q144*H144</f>
        <v>16.070400000000003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1037</v>
      </c>
    </row>
    <row r="145" s="13" customFormat="1">
      <c r="A145" s="13"/>
      <c r="B145" s="244"/>
      <c r="C145" s="245"/>
      <c r="D145" s="246" t="s">
        <v>288</v>
      </c>
      <c r="E145" s="247" t="s">
        <v>1</v>
      </c>
      <c r="F145" s="248" t="s">
        <v>1038</v>
      </c>
      <c r="G145" s="245"/>
      <c r="H145" s="249">
        <v>7.4400000000000004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288</v>
      </c>
      <c r="AU145" s="255" t="s">
        <v>86</v>
      </c>
      <c r="AV145" s="13" t="s">
        <v>86</v>
      </c>
      <c r="AW145" s="13" t="s">
        <v>33</v>
      </c>
      <c r="AX145" s="13" t="s">
        <v>77</v>
      </c>
      <c r="AY145" s="255" t="s">
        <v>281</v>
      </c>
    </row>
    <row r="146" s="14" customFormat="1">
      <c r="A146" s="14"/>
      <c r="B146" s="256"/>
      <c r="C146" s="257"/>
      <c r="D146" s="246" t="s">
        <v>288</v>
      </c>
      <c r="E146" s="258" t="s">
        <v>1</v>
      </c>
      <c r="F146" s="259" t="s">
        <v>290</v>
      </c>
      <c r="G146" s="257"/>
      <c r="H146" s="260">
        <v>7.4400000000000004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288</v>
      </c>
      <c r="AU146" s="266" t="s">
        <v>86</v>
      </c>
      <c r="AV146" s="14" t="s">
        <v>119</v>
      </c>
      <c r="AW146" s="14" t="s">
        <v>33</v>
      </c>
      <c r="AX146" s="14" t="s">
        <v>84</v>
      </c>
      <c r="AY146" s="266" t="s">
        <v>281</v>
      </c>
    </row>
    <row r="147" s="2" customFormat="1" ht="24.15" customHeight="1">
      <c r="A147" s="39"/>
      <c r="B147" s="40"/>
      <c r="C147" s="230" t="s">
        <v>86</v>
      </c>
      <c r="D147" s="230" t="s">
        <v>283</v>
      </c>
      <c r="E147" s="231" t="s">
        <v>1039</v>
      </c>
      <c r="F147" s="232" t="s">
        <v>1040</v>
      </c>
      <c r="G147" s="233" t="s">
        <v>286</v>
      </c>
      <c r="H147" s="234">
        <v>14.880000000000001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2.5018699999999998</v>
      </c>
      <c r="R147" s="240">
        <f>Q147*H147</f>
        <v>37.227825600000003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1041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1042</v>
      </c>
      <c r="G148" s="245"/>
      <c r="H148" s="249">
        <v>14.880000000000001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4" customFormat="1">
      <c r="A149" s="14"/>
      <c r="B149" s="256"/>
      <c r="C149" s="257"/>
      <c r="D149" s="246" t="s">
        <v>288</v>
      </c>
      <c r="E149" s="258" t="s">
        <v>1</v>
      </c>
      <c r="F149" s="259" t="s">
        <v>290</v>
      </c>
      <c r="G149" s="257"/>
      <c r="H149" s="260">
        <v>14.880000000000001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288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281</v>
      </c>
    </row>
    <row r="150" s="2" customFormat="1" ht="21.75" customHeight="1">
      <c r="A150" s="39"/>
      <c r="B150" s="40"/>
      <c r="C150" s="230" t="s">
        <v>94</v>
      </c>
      <c r="D150" s="230" t="s">
        <v>283</v>
      </c>
      <c r="E150" s="231" t="s">
        <v>1043</v>
      </c>
      <c r="F150" s="232" t="s">
        <v>1044</v>
      </c>
      <c r="G150" s="233" t="s">
        <v>304</v>
      </c>
      <c r="H150" s="234">
        <v>0.085000000000000006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1.0606199999999999</v>
      </c>
      <c r="R150" s="240">
        <f>Q150*H150</f>
        <v>0.090152700000000002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1045</v>
      </c>
    </row>
    <row r="151" s="13" customFormat="1">
      <c r="A151" s="13"/>
      <c r="B151" s="244"/>
      <c r="C151" s="245"/>
      <c r="D151" s="246" t="s">
        <v>288</v>
      </c>
      <c r="E151" s="247" t="s">
        <v>1</v>
      </c>
      <c r="F151" s="248" t="s">
        <v>1046</v>
      </c>
      <c r="G151" s="245"/>
      <c r="H151" s="249">
        <v>0.085000000000000006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288</v>
      </c>
      <c r="AU151" s="255" t="s">
        <v>86</v>
      </c>
      <c r="AV151" s="13" t="s">
        <v>86</v>
      </c>
      <c r="AW151" s="13" t="s">
        <v>33</v>
      </c>
      <c r="AX151" s="13" t="s">
        <v>77</v>
      </c>
      <c r="AY151" s="255" t="s">
        <v>281</v>
      </c>
    </row>
    <row r="152" s="14" customFormat="1">
      <c r="A152" s="14"/>
      <c r="B152" s="256"/>
      <c r="C152" s="257"/>
      <c r="D152" s="246" t="s">
        <v>288</v>
      </c>
      <c r="E152" s="258" t="s">
        <v>1</v>
      </c>
      <c r="F152" s="259" t="s">
        <v>290</v>
      </c>
      <c r="G152" s="257"/>
      <c r="H152" s="260">
        <v>0.085000000000000006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288</v>
      </c>
      <c r="AU152" s="266" t="s">
        <v>86</v>
      </c>
      <c r="AV152" s="14" t="s">
        <v>119</v>
      </c>
      <c r="AW152" s="14" t="s">
        <v>33</v>
      </c>
      <c r="AX152" s="14" t="s">
        <v>84</v>
      </c>
      <c r="AY152" s="266" t="s">
        <v>281</v>
      </c>
    </row>
    <row r="153" s="2" customFormat="1" ht="16.5" customHeight="1">
      <c r="A153" s="39"/>
      <c r="B153" s="40"/>
      <c r="C153" s="230" t="s">
        <v>119</v>
      </c>
      <c r="D153" s="230" t="s">
        <v>283</v>
      </c>
      <c r="E153" s="231" t="s">
        <v>1047</v>
      </c>
      <c r="F153" s="232" t="s">
        <v>1048</v>
      </c>
      <c r="G153" s="233" t="s">
        <v>304</v>
      </c>
      <c r="H153" s="234">
        <v>0.42399999999999999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1.06277</v>
      </c>
      <c r="R153" s="240">
        <f>Q153*H153</f>
        <v>0.45061447999999998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1049</v>
      </c>
    </row>
    <row r="154" s="13" customFormat="1">
      <c r="A154" s="13"/>
      <c r="B154" s="244"/>
      <c r="C154" s="245"/>
      <c r="D154" s="246" t="s">
        <v>288</v>
      </c>
      <c r="E154" s="247" t="s">
        <v>1</v>
      </c>
      <c r="F154" s="248" t="s">
        <v>1050</v>
      </c>
      <c r="G154" s="245"/>
      <c r="H154" s="249">
        <v>0.42399999999999999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288</v>
      </c>
      <c r="AU154" s="255" t="s">
        <v>86</v>
      </c>
      <c r="AV154" s="13" t="s">
        <v>86</v>
      </c>
      <c r="AW154" s="13" t="s">
        <v>33</v>
      </c>
      <c r="AX154" s="13" t="s">
        <v>77</v>
      </c>
      <c r="AY154" s="255" t="s">
        <v>281</v>
      </c>
    </row>
    <row r="155" s="14" customFormat="1">
      <c r="A155" s="14"/>
      <c r="B155" s="256"/>
      <c r="C155" s="257"/>
      <c r="D155" s="246" t="s">
        <v>288</v>
      </c>
      <c r="E155" s="258" t="s">
        <v>1</v>
      </c>
      <c r="F155" s="259" t="s">
        <v>290</v>
      </c>
      <c r="G155" s="257"/>
      <c r="H155" s="260">
        <v>0.42399999999999999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288</v>
      </c>
      <c r="AU155" s="266" t="s">
        <v>86</v>
      </c>
      <c r="AV155" s="14" t="s">
        <v>119</v>
      </c>
      <c r="AW155" s="14" t="s">
        <v>33</v>
      </c>
      <c r="AX155" s="14" t="s">
        <v>84</v>
      </c>
      <c r="AY155" s="266" t="s">
        <v>281</v>
      </c>
    </row>
    <row r="156" s="12" customFormat="1" ht="22.8" customHeight="1">
      <c r="A156" s="12"/>
      <c r="B156" s="214"/>
      <c r="C156" s="215"/>
      <c r="D156" s="216" t="s">
        <v>76</v>
      </c>
      <c r="E156" s="228" t="s">
        <v>94</v>
      </c>
      <c r="F156" s="228" t="s">
        <v>1051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SUM(P157:P261)</f>
        <v>0</v>
      </c>
      <c r="Q156" s="222"/>
      <c r="R156" s="223">
        <f>SUM(R157:R261)</f>
        <v>130.67257368</v>
      </c>
      <c r="S156" s="222"/>
      <c r="T156" s="224">
        <f>SUM(T157:T261)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84</v>
      </c>
      <c r="AT156" s="226" t="s">
        <v>76</v>
      </c>
      <c r="AU156" s="226" t="s">
        <v>84</v>
      </c>
      <c r="AY156" s="225" t="s">
        <v>281</v>
      </c>
      <c r="BK156" s="227">
        <f>SUM(BK157:BK261)</f>
        <v>0</v>
      </c>
    </row>
    <row r="157" s="2" customFormat="1" ht="21.75" customHeight="1">
      <c r="A157" s="39"/>
      <c r="B157" s="40"/>
      <c r="C157" s="230" t="s">
        <v>301</v>
      </c>
      <c r="D157" s="230" t="s">
        <v>283</v>
      </c>
      <c r="E157" s="231" t="s">
        <v>1052</v>
      </c>
      <c r="F157" s="232" t="s">
        <v>1053</v>
      </c>
      <c r="G157" s="233" t="s">
        <v>286</v>
      </c>
      <c r="H157" s="234">
        <v>16.475999999999999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1.6285000000000001</v>
      </c>
      <c r="R157" s="240">
        <f>Q157*H157</f>
        <v>26.831166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1054</v>
      </c>
    </row>
    <row r="158" s="13" customFormat="1">
      <c r="A158" s="13"/>
      <c r="B158" s="244"/>
      <c r="C158" s="245"/>
      <c r="D158" s="246" t="s">
        <v>288</v>
      </c>
      <c r="E158" s="247" t="s">
        <v>1</v>
      </c>
      <c r="F158" s="248" t="s">
        <v>1055</v>
      </c>
      <c r="G158" s="245"/>
      <c r="H158" s="249">
        <v>6.2160000000000002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288</v>
      </c>
      <c r="AU158" s="255" t="s">
        <v>86</v>
      </c>
      <c r="AV158" s="13" t="s">
        <v>86</v>
      </c>
      <c r="AW158" s="13" t="s">
        <v>33</v>
      </c>
      <c r="AX158" s="13" t="s">
        <v>77</v>
      </c>
      <c r="AY158" s="255" t="s">
        <v>281</v>
      </c>
    </row>
    <row r="159" s="15" customFormat="1">
      <c r="A159" s="15"/>
      <c r="B159" s="267"/>
      <c r="C159" s="268"/>
      <c r="D159" s="246" t="s">
        <v>288</v>
      </c>
      <c r="E159" s="269" t="s">
        <v>1</v>
      </c>
      <c r="F159" s="270" t="s">
        <v>465</v>
      </c>
      <c r="G159" s="268"/>
      <c r="H159" s="271">
        <v>6.2160000000000002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288</v>
      </c>
      <c r="AU159" s="277" t="s">
        <v>86</v>
      </c>
      <c r="AV159" s="15" t="s">
        <v>94</v>
      </c>
      <c r="AW159" s="15" t="s">
        <v>33</v>
      </c>
      <c r="AX159" s="15" t="s">
        <v>77</v>
      </c>
      <c r="AY159" s="277" t="s">
        <v>281</v>
      </c>
    </row>
    <row r="160" s="13" customFormat="1">
      <c r="A160" s="13"/>
      <c r="B160" s="244"/>
      <c r="C160" s="245"/>
      <c r="D160" s="246" t="s">
        <v>288</v>
      </c>
      <c r="E160" s="247" t="s">
        <v>1</v>
      </c>
      <c r="F160" s="248" t="s">
        <v>1056</v>
      </c>
      <c r="G160" s="245"/>
      <c r="H160" s="249">
        <v>10.26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288</v>
      </c>
      <c r="AU160" s="255" t="s">
        <v>86</v>
      </c>
      <c r="AV160" s="13" t="s">
        <v>86</v>
      </c>
      <c r="AW160" s="13" t="s">
        <v>33</v>
      </c>
      <c r="AX160" s="13" t="s">
        <v>77</v>
      </c>
      <c r="AY160" s="255" t="s">
        <v>281</v>
      </c>
    </row>
    <row r="161" s="15" customFormat="1">
      <c r="A161" s="15"/>
      <c r="B161" s="267"/>
      <c r="C161" s="268"/>
      <c r="D161" s="246" t="s">
        <v>288</v>
      </c>
      <c r="E161" s="269" t="s">
        <v>1</v>
      </c>
      <c r="F161" s="270" t="s">
        <v>527</v>
      </c>
      <c r="G161" s="268"/>
      <c r="H161" s="271">
        <v>10.26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288</v>
      </c>
      <c r="AU161" s="277" t="s">
        <v>86</v>
      </c>
      <c r="AV161" s="15" t="s">
        <v>94</v>
      </c>
      <c r="AW161" s="15" t="s">
        <v>33</v>
      </c>
      <c r="AX161" s="15" t="s">
        <v>77</v>
      </c>
      <c r="AY161" s="277" t="s">
        <v>281</v>
      </c>
    </row>
    <row r="162" s="14" customFormat="1">
      <c r="A162" s="14"/>
      <c r="B162" s="256"/>
      <c r="C162" s="257"/>
      <c r="D162" s="246" t="s">
        <v>288</v>
      </c>
      <c r="E162" s="258" t="s">
        <v>1</v>
      </c>
      <c r="F162" s="259" t="s">
        <v>290</v>
      </c>
      <c r="G162" s="257"/>
      <c r="H162" s="260">
        <v>16.475999999999999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288</v>
      </c>
      <c r="AU162" s="266" t="s">
        <v>86</v>
      </c>
      <c r="AV162" s="14" t="s">
        <v>119</v>
      </c>
      <c r="AW162" s="14" t="s">
        <v>33</v>
      </c>
      <c r="AX162" s="14" t="s">
        <v>84</v>
      </c>
      <c r="AY162" s="266" t="s">
        <v>281</v>
      </c>
    </row>
    <row r="163" s="2" customFormat="1" ht="37.8" customHeight="1">
      <c r="A163" s="39"/>
      <c r="B163" s="40"/>
      <c r="C163" s="230" t="s">
        <v>1057</v>
      </c>
      <c r="D163" s="230" t="s">
        <v>283</v>
      </c>
      <c r="E163" s="231" t="s">
        <v>1058</v>
      </c>
      <c r="F163" s="232" t="s">
        <v>1059</v>
      </c>
      <c r="G163" s="233" t="s">
        <v>321</v>
      </c>
      <c r="H163" s="234">
        <v>41.576999999999998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0.19692000000000001</v>
      </c>
      <c r="R163" s="240">
        <f>Q163*H163</f>
        <v>8.1873428399999995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1060</v>
      </c>
    </row>
    <row r="164" s="13" customFormat="1">
      <c r="A164" s="13"/>
      <c r="B164" s="244"/>
      <c r="C164" s="245"/>
      <c r="D164" s="246" t="s">
        <v>288</v>
      </c>
      <c r="E164" s="247" t="s">
        <v>1</v>
      </c>
      <c r="F164" s="248" t="s">
        <v>1061</v>
      </c>
      <c r="G164" s="245"/>
      <c r="H164" s="249">
        <v>31.317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288</v>
      </c>
      <c r="AU164" s="255" t="s">
        <v>86</v>
      </c>
      <c r="AV164" s="13" t="s">
        <v>86</v>
      </c>
      <c r="AW164" s="13" t="s">
        <v>33</v>
      </c>
      <c r="AX164" s="13" t="s">
        <v>77</v>
      </c>
      <c r="AY164" s="255" t="s">
        <v>281</v>
      </c>
    </row>
    <row r="165" s="13" customFormat="1">
      <c r="A165" s="13"/>
      <c r="B165" s="244"/>
      <c r="C165" s="245"/>
      <c r="D165" s="246" t="s">
        <v>288</v>
      </c>
      <c r="E165" s="247" t="s">
        <v>1</v>
      </c>
      <c r="F165" s="248" t="s">
        <v>1062</v>
      </c>
      <c r="G165" s="245"/>
      <c r="H165" s="249">
        <v>10.26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288</v>
      </c>
      <c r="AU165" s="255" t="s">
        <v>86</v>
      </c>
      <c r="AV165" s="13" t="s">
        <v>86</v>
      </c>
      <c r="AW165" s="13" t="s">
        <v>33</v>
      </c>
      <c r="AX165" s="13" t="s">
        <v>77</v>
      </c>
      <c r="AY165" s="255" t="s">
        <v>281</v>
      </c>
    </row>
    <row r="166" s="14" customFormat="1">
      <c r="A166" s="14"/>
      <c r="B166" s="256"/>
      <c r="C166" s="257"/>
      <c r="D166" s="246" t="s">
        <v>288</v>
      </c>
      <c r="E166" s="258" t="s">
        <v>1</v>
      </c>
      <c r="F166" s="259" t="s">
        <v>290</v>
      </c>
      <c r="G166" s="257"/>
      <c r="H166" s="260">
        <v>41.576999999999998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288</v>
      </c>
      <c r="AU166" s="266" t="s">
        <v>86</v>
      </c>
      <c r="AV166" s="14" t="s">
        <v>119</v>
      </c>
      <c r="AW166" s="14" t="s">
        <v>33</v>
      </c>
      <c r="AX166" s="14" t="s">
        <v>84</v>
      </c>
      <c r="AY166" s="266" t="s">
        <v>281</v>
      </c>
    </row>
    <row r="167" s="2" customFormat="1" ht="33" customHeight="1">
      <c r="A167" s="39"/>
      <c r="B167" s="40"/>
      <c r="C167" s="230" t="s">
        <v>1063</v>
      </c>
      <c r="D167" s="230" t="s">
        <v>283</v>
      </c>
      <c r="E167" s="231" t="s">
        <v>1064</v>
      </c>
      <c r="F167" s="232" t="s">
        <v>1065</v>
      </c>
      <c r="G167" s="233" t="s">
        <v>752</v>
      </c>
      <c r="H167" s="234">
        <v>40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0.020209999999999999</v>
      </c>
      <c r="R167" s="240">
        <f>Q167*H167</f>
        <v>0.80840000000000001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1066</v>
      </c>
    </row>
    <row r="168" s="13" customFormat="1">
      <c r="A168" s="13"/>
      <c r="B168" s="244"/>
      <c r="C168" s="245"/>
      <c r="D168" s="246" t="s">
        <v>288</v>
      </c>
      <c r="E168" s="247" t="s">
        <v>1</v>
      </c>
      <c r="F168" s="248" t="s">
        <v>1067</v>
      </c>
      <c r="G168" s="245"/>
      <c r="H168" s="249">
        <v>18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288</v>
      </c>
      <c r="AU168" s="255" t="s">
        <v>86</v>
      </c>
      <c r="AV168" s="13" t="s">
        <v>86</v>
      </c>
      <c r="AW168" s="13" t="s">
        <v>33</v>
      </c>
      <c r="AX168" s="13" t="s">
        <v>77</v>
      </c>
      <c r="AY168" s="255" t="s">
        <v>281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1068</v>
      </c>
      <c r="G169" s="245"/>
      <c r="H169" s="249">
        <v>17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281</v>
      </c>
    </row>
    <row r="170" s="13" customFormat="1">
      <c r="A170" s="13"/>
      <c r="B170" s="244"/>
      <c r="C170" s="245"/>
      <c r="D170" s="246" t="s">
        <v>288</v>
      </c>
      <c r="E170" s="247" t="s">
        <v>1</v>
      </c>
      <c r="F170" s="248" t="s">
        <v>84</v>
      </c>
      <c r="G170" s="245"/>
      <c r="H170" s="249">
        <v>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288</v>
      </c>
      <c r="AU170" s="255" t="s">
        <v>86</v>
      </c>
      <c r="AV170" s="13" t="s">
        <v>86</v>
      </c>
      <c r="AW170" s="13" t="s">
        <v>33</v>
      </c>
      <c r="AX170" s="13" t="s">
        <v>77</v>
      </c>
      <c r="AY170" s="255" t="s">
        <v>281</v>
      </c>
    </row>
    <row r="171" s="13" customFormat="1">
      <c r="A171" s="13"/>
      <c r="B171" s="244"/>
      <c r="C171" s="245"/>
      <c r="D171" s="246" t="s">
        <v>288</v>
      </c>
      <c r="E171" s="247" t="s">
        <v>1</v>
      </c>
      <c r="F171" s="248" t="s">
        <v>119</v>
      </c>
      <c r="G171" s="245"/>
      <c r="H171" s="249">
        <v>4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288</v>
      </c>
      <c r="AU171" s="255" t="s">
        <v>86</v>
      </c>
      <c r="AV171" s="13" t="s">
        <v>86</v>
      </c>
      <c r="AW171" s="13" t="s">
        <v>33</v>
      </c>
      <c r="AX171" s="13" t="s">
        <v>77</v>
      </c>
      <c r="AY171" s="255" t="s">
        <v>281</v>
      </c>
    </row>
    <row r="172" s="14" customFormat="1">
      <c r="A172" s="14"/>
      <c r="B172" s="256"/>
      <c r="C172" s="257"/>
      <c r="D172" s="246" t="s">
        <v>288</v>
      </c>
      <c r="E172" s="258" t="s">
        <v>1</v>
      </c>
      <c r="F172" s="259" t="s">
        <v>290</v>
      </c>
      <c r="G172" s="257"/>
      <c r="H172" s="260">
        <v>40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288</v>
      </c>
      <c r="AU172" s="266" t="s">
        <v>86</v>
      </c>
      <c r="AV172" s="14" t="s">
        <v>119</v>
      </c>
      <c r="AW172" s="14" t="s">
        <v>33</v>
      </c>
      <c r="AX172" s="14" t="s">
        <v>84</v>
      </c>
      <c r="AY172" s="266" t="s">
        <v>281</v>
      </c>
    </row>
    <row r="173" s="2" customFormat="1" ht="33" customHeight="1">
      <c r="A173" s="39"/>
      <c r="B173" s="40"/>
      <c r="C173" s="230" t="s">
        <v>1069</v>
      </c>
      <c r="D173" s="230" t="s">
        <v>283</v>
      </c>
      <c r="E173" s="231" t="s">
        <v>1070</v>
      </c>
      <c r="F173" s="232" t="s">
        <v>1071</v>
      </c>
      <c r="G173" s="233" t="s">
        <v>752</v>
      </c>
      <c r="H173" s="234">
        <v>9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0.026550000000000001</v>
      </c>
      <c r="R173" s="240">
        <f>Q173*H173</f>
        <v>0.23895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1072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86</v>
      </c>
      <c r="G174" s="245"/>
      <c r="H174" s="249">
        <v>2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77</v>
      </c>
      <c r="AY174" s="255" t="s">
        <v>281</v>
      </c>
    </row>
    <row r="175" s="13" customFormat="1">
      <c r="A175" s="13"/>
      <c r="B175" s="244"/>
      <c r="C175" s="245"/>
      <c r="D175" s="246" t="s">
        <v>288</v>
      </c>
      <c r="E175" s="247" t="s">
        <v>1</v>
      </c>
      <c r="F175" s="248" t="s">
        <v>119</v>
      </c>
      <c r="G175" s="245"/>
      <c r="H175" s="249">
        <v>4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288</v>
      </c>
      <c r="AU175" s="255" t="s">
        <v>86</v>
      </c>
      <c r="AV175" s="13" t="s">
        <v>86</v>
      </c>
      <c r="AW175" s="13" t="s">
        <v>33</v>
      </c>
      <c r="AX175" s="13" t="s">
        <v>77</v>
      </c>
      <c r="AY175" s="255" t="s">
        <v>281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94</v>
      </c>
      <c r="G176" s="245"/>
      <c r="H176" s="249">
        <v>3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4" customFormat="1">
      <c r="A177" s="14"/>
      <c r="B177" s="256"/>
      <c r="C177" s="257"/>
      <c r="D177" s="246" t="s">
        <v>288</v>
      </c>
      <c r="E177" s="258" t="s">
        <v>1</v>
      </c>
      <c r="F177" s="259" t="s">
        <v>290</v>
      </c>
      <c r="G177" s="257"/>
      <c r="H177" s="260">
        <v>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288</v>
      </c>
      <c r="AU177" s="266" t="s">
        <v>86</v>
      </c>
      <c r="AV177" s="14" t="s">
        <v>119</v>
      </c>
      <c r="AW177" s="14" t="s">
        <v>33</v>
      </c>
      <c r="AX177" s="14" t="s">
        <v>84</v>
      </c>
      <c r="AY177" s="266" t="s">
        <v>281</v>
      </c>
    </row>
    <row r="178" s="2" customFormat="1" ht="16.5" customHeight="1">
      <c r="A178" s="39"/>
      <c r="B178" s="40"/>
      <c r="C178" s="230" t="s">
        <v>311</v>
      </c>
      <c r="D178" s="230" t="s">
        <v>283</v>
      </c>
      <c r="E178" s="231" t="s">
        <v>1073</v>
      </c>
      <c r="F178" s="232" t="s">
        <v>1074</v>
      </c>
      <c r="G178" s="233" t="s">
        <v>286</v>
      </c>
      <c r="H178" s="234">
        <v>1.3300000000000001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1.94302</v>
      </c>
      <c r="R178" s="240">
        <f>Q178*H178</f>
        <v>2.5842166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1075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1076</v>
      </c>
      <c r="G179" s="245"/>
      <c r="H179" s="249">
        <v>0.26000000000000001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1077</v>
      </c>
      <c r="G180" s="245"/>
      <c r="H180" s="249">
        <v>0.35299999999999998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3" customFormat="1">
      <c r="A181" s="13"/>
      <c r="B181" s="244"/>
      <c r="C181" s="245"/>
      <c r="D181" s="246" t="s">
        <v>288</v>
      </c>
      <c r="E181" s="247" t="s">
        <v>1</v>
      </c>
      <c r="F181" s="248" t="s">
        <v>1078</v>
      </c>
      <c r="G181" s="245"/>
      <c r="H181" s="249">
        <v>0.26900000000000002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288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281</v>
      </c>
    </row>
    <row r="182" s="13" customFormat="1">
      <c r="A182" s="13"/>
      <c r="B182" s="244"/>
      <c r="C182" s="245"/>
      <c r="D182" s="246" t="s">
        <v>288</v>
      </c>
      <c r="E182" s="247" t="s">
        <v>1</v>
      </c>
      <c r="F182" s="248" t="s">
        <v>1079</v>
      </c>
      <c r="G182" s="245"/>
      <c r="H182" s="249">
        <v>0.44800000000000001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288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281</v>
      </c>
    </row>
    <row r="183" s="14" customFormat="1">
      <c r="A183" s="14"/>
      <c r="B183" s="256"/>
      <c r="C183" s="257"/>
      <c r="D183" s="246" t="s">
        <v>288</v>
      </c>
      <c r="E183" s="258" t="s">
        <v>1</v>
      </c>
      <c r="F183" s="259" t="s">
        <v>290</v>
      </c>
      <c r="G183" s="257"/>
      <c r="H183" s="260">
        <v>1.3300000000000001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288</v>
      </c>
      <c r="AU183" s="266" t="s">
        <v>86</v>
      </c>
      <c r="AV183" s="14" t="s">
        <v>119</v>
      </c>
      <c r="AW183" s="14" t="s">
        <v>33</v>
      </c>
      <c r="AX183" s="14" t="s">
        <v>84</v>
      </c>
      <c r="AY183" s="266" t="s">
        <v>281</v>
      </c>
    </row>
    <row r="184" s="2" customFormat="1" ht="33" customHeight="1">
      <c r="A184" s="39"/>
      <c r="B184" s="40"/>
      <c r="C184" s="230" t="s">
        <v>328</v>
      </c>
      <c r="D184" s="230" t="s">
        <v>283</v>
      </c>
      <c r="E184" s="231" t="s">
        <v>1080</v>
      </c>
      <c r="F184" s="232" t="s">
        <v>1081</v>
      </c>
      <c r="G184" s="233" t="s">
        <v>304</v>
      </c>
      <c r="H184" s="234">
        <v>0.10299999999999999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0.019539999999999998</v>
      </c>
      <c r="R184" s="240">
        <f>Q184*H184</f>
        <v>0.0020126199999999997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1082</v>
      </c>
    </row>
    <row r="185" s="13" customFormat="1">
      <c r="A185" s="13"/>
      <c r="B185" s="244"/>
      <c r="C185" s="245"/>
      <c r="D185" s="246" t="s">
        <v>288</v>
      </c>
      <c r="E185" s="247" t="s">
        <v>1</v>
      </c>
      <c r="F185" s="248" t="s">
        <v>1083</v>
      </c>
      <c r="G185" s="245"/>
      <c r="H185" s="249">
        <v>0.10299999999999999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288</v>
      </c>
      <c r="AU185" s="255" t="s">
        <v>86</v>
      </c>
      <c r="AV185" s="13" t="s">
        <v>86</v>
      </c>
      <c r="AW185" s="13" t="s">
        <v>33</v>
      </c>
      <c r="AX185" s="13" t="s">
        <v>77</v>
      </c>
      <c r="AY185" s="255" t="s">
        <v>281</v>
      </c>
    </row>
    <row r="186" s="14" customFormat="1">
      <c r="A186" s="14"/>
      <c r="B186" s="256"/>
      <c r="C186" s="257"/>
      <c r="D186" s="246" t="s">
        <v>288</v>
      </c>
      <c r="E186" s="258" t="s">
        <v>1</v>
      </c>
      <c r="F186" s="259" t="s">
        <v>290</v>
      </c>
      <c r="G186" s="257"/>
      <c r="H186" s="260">
        <v>0.10299999999999999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288</v>
      </c>
      <c r="AU186" s="266" t="s">
        <v>86</v>
      </c>
      <c r="AV186" s="14" t="s">
        <v>119</v>
      </c>
      <c r="AW186" s="14" t="s">
        <v>33</v>
      </c>
      <c r="AX186" s="14" t="s">
        <v>84</v>
      </c>
      <c r="AY186" s="266" t="s">
        <v>281</v>
      </c>
    </row>
    <row r="187" s="2" customFormat="1" ht="24.15" customHeight="1">
      <c r="A187" s="39"/>
      <c r="B187" s="40"/>
      <c r="C187" s="281" t="s">
        <v>375</v>
      </c>
      <c r="D187" s="281" t="s">
        <v>1084</v>
      </c>
      <c r="E187" s="282" t="s">
        <v>1085</v>
      </c>
      <c r="F187" s="283" t="s">
        <v>1086</v>
      </c>
      <c r="G187" s="284" t="s">
        <v>304</v>
      </c>
      <c r="H187" s="285">
        <v>0.11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42</v>
      </c>
      <c r="O187" s="92"/>
      <c r="P187" s="240">
        <f>O187*H187</f>
        <v>0</v>
      </c>
      <c r="Q187" s="240">
        <v>1</v>
      </c>
      <c r="R187" s="240">
        <f>Q187*H187</f>
        <v>0.11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318</v>
      </c>
      <c r="AT187" s="242" t="s">
        <v>1084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1087</v>
      </c>
    </row>
    <row r="188" s="13" customFormat="1">
      <c r="A188" s="13"/>
      <c r="B188" s="244"/>
      <c r="C188" s="245"/>
      <c r="D188" s="246" t="s">
        <v>288</v>
      </c>
      <c r="E188" s="247" t="s">
        <v>1</v>
      </c>
      <c r="F188" s="248" t="s">
        <v>1088</v>
      </c>
      <c r="G188" s="245"/>
      <c r="H188" s="249">
        <v>0.11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288</v>
      </c>
      <c r="AU188" s="255" t="s">
        <v>86</v>
      </c>
      <c r="AV188" s="13" t="s">
        <v>86</v>
      </c>
      <c r="AW188" s="13" t="s">
        <v>33</v>
      </c>
      <c r="AX188" s="13" t="s">
        <v>77</v>
      </c>
      <c r="AY188" s="255" t="s">
        <v>281</v>
      </c>
    </row>
    <row r="189" s="14" customFormat="1">
      <c r="A189" s="14"/>
      <c r="B189" s="256"/>
      <c r="C189" s="257"/>
      <c r="D189" s="246" t="s">
        <v>288</v>
      </c>
      <c r="E189" s="258" t="s">
        <v>1</v>
      </c>
      <c r="F189" s="259" t="s">
        <v>290</v>
      </c>
      <c r="G189" s="257"/>
      <c r="H189" s="260">
        <v>0.11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288</v>
      </c>
      <c r="AU189" s="266" t="s">
        <v>86</v>
      </c>
      <c r="AV189" s="14" t="s">
        <v>119</v>
      </c>
      <c r="AW189" s="14" t="s">
        <v>33</v>
      </c>
      <c r="AX189" s="14" t="s">
        <v>84</v>
      </c>
      <c r="AY189" s="266" t="s">
        <v>281</v>
      </c>
    </row>
    <row r="190" s="2" customFormat="1" ht="37.8" customHeight="1">
      <c r="A190" s="39"/>
      <c r="B190" s="40"/>
      <c r="C190" s="230" t="s">
        <v>8</v>
      </c>
      <c r="D190" s="230" t="s">
        <v>283</v>
      </c>
      <c r="E190" s="231" t="s">
        <v>1089</v>
      </c>
      <c r="F190" s="232" t="s">
        <v>1090</v>
      </c>
      <c r="G190" s="233" t="s">
        <v>304</v>
      </c>
      <c r="H190" s="234">
        <v>0.70599999999999996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0.017090000000000001</v>
      </c>
      <c r="R190" s="240">
        <f>Q190*H190</f>
        <v>0.01206554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1091</v>
      </c>
    </row>
    <row r="191" s="13" customFormat="1">
      <c r="A191" s="13"/>
      <c r="B191" s="244"/>
      <c r="C191" s="245"/>
      <c r="D191" s="246" t="s">
        <v>288</v>
      </c>
      <c r="E191" s="247" t="s">
        <v>1</v>
      </c>
      <c r="F191" s="248" t="s">
        <v>1092</v>
      </c>
      <c r="G191" s="245"/>
      <c r="H191" s="249">
        <v>0.156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288</v>
      </c>
      <c r="AU191" s="255" t="s">
        <v>86</v>
      </c>
      <c r="AV191" s="13" t="s">
        <v>86</v>
      </c>
      <c r="AW191" s="13" t="s">
        <v>33</v>
      </c>
      <c r="AX191" s="13" t="s">
        <v>77</v>
      </c>
      <c r="AY191" s="255" t="s">
        <v>281</v>
      </c>
    </row>
    <row r="192" s="13" customFormat="1">
      <c r="A192" s="13"/>
      <c r="B192" s="244"/>
      <c r="C192" s="245"/>
      <c r="D192" s="246" t="s">
        <v>288</v>
      </c>
      <c r="E192" s="247" t="s">
        <v>1</v>
      </c>
      <c r="F192" s="248" t="s">
        <v>1093</v>
      </c>
      <c r="G192" s="245"/>
      <c r="H192" s="249">
        <v>0.129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288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281</v>
      </c>
    </row>
    <row r="193" s="13" customFormat="1">
      <c r="A193" s="13"/>
      <c r="B193" s="244"/>
      <c r="C193" s="245"/>
      <c r="D193" s="246" t="s">
        <v>288</v>
      </c>
      <c r="E193" s="247" t="s">
        <v>1</v>
      </c>
      <c r="F193" s="248" t="s">
        <v>1094</v>
      </c>
      <c r="G193" s="245"/>
      <c r="H193" s="249">
        <v>0.42099999999999999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288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281</v>
      </c>
    </row>
    <row r="194" s="14" customFormat="1">
      <c r="A194" s="14"/>
      <c r="B194" s="256"/>
      <c r="C194" s="257"/>
      <c r="D194" s="246" t="s">
        <v>288</v>
      </c>
      <c r="E194" s="258" t="s">
        <v>1</v>
      </c>
      <c r="F194" s="259" t="s">
        <v>290</v>
      </c>
      <c r="G194" s="257"/>
      <c r="H194" s="260">
        <v>0.70599999999999996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288</v>
      </c>
      <c r="AU194" s="266" t="s">
        <v>86</v>
      </c>
      <c r="AV194" s="14" t="s">
        <v>119</v>
      </c>
      <c r="AW194" s="14" t="s">
        <v>33</v>
      </c>
      <c r="AX194" s="14" t="s">
        <v>84</v>
      </c>
      <c r="AY194" s="266" t="s">
        <v>281</v>
      </c>
    </row>
    <row r="195" s="2" customFormat="1" ht="24.15" customHeight="1">
      <c r="A195" s="39"/>
      <c r="B195" s="40"/>
      <c r="C195" s="281" t="s">
        <v>407</v>
      </c>
      <c r="D195" s="281" t="s">
        <v>1084</v>
      </c>
      <c r="E195" s="282" t="s">
        <v>1095</v>
      </c>
      <c r="F195" s="283" t="s">
        <v>1096</v>
      </c>
      <c r="G195" s="284" t="s">
        <v>304</v>
      </c>
      <c r="H195" s="285">
        <v>0.16600000000000001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42</v>
      </c>
      <c r="O195" s="92"/>
      <c r="P195" s="240">
        <f>O195*H195</f>
        <v>0</v>
      </c>
      <c r="Q195" s="240">
        <v>1</v>
      </c>
      <c r="R195" s="240">
        <f>Q195*H195</f>
        <v>0.16600000000000001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318</v>
      </c>
      <c r="AT195" s="242" t="s">
        <v>1084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1097</v>
      </c>
    </row>
    <row r="196" s="13" customFormat="1">
      <c r="A196" s="13"/>
      <c r="B196" s="244"/>
      <c r="C196" s="245"/>
      <c r="D196" s="246" t="s">
        <v>288</v>
      </c>
      <c r="E196" s="247" t="s">
        <v>1</v>
      </c>
      <c r="F196" s="248" t="s">
        <v>1098</v>
      </c>
      <c r="G196" s="245"/>
      <c r="H196" s="249">
        <v>0.16600000000000001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281</v>
      </c>
    </row>
    <row r="197" s="14" customFormat="1">
      <c r="A197" s="14"/>
      <c r="B197" s="256"/>
      <c r="C197" s="257"/>
      <c r="D197" s="246" t="s">
        <v>288</v>
      </c>
      <c r="E197" s="258" t="s">
        <v>1</v>
      </c>
      <c r="F197" s="259" t="s">
        <v>290</v>
      </c>
      <c r="G197" s="257"/>
      <c r="H197" s="260">
        <v>0.16600000000000001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288</v>
      </c>
      <c r="AU197" s="266" t="s">
        <v>86</v>
      </c>
      <c r="AV197" s="14" t="s">
        <v>119</v>
      </c>
      <c r="AW197" s="14" t="s">
        <v>33</v>
      </c>
      <c r="AX197" s="14" t="s">
        <v>84</v>
      </c>
      <c r="AY197" s="266" t="s">
        <v>281</v>
      </c>
    </row>
    <row r="198" s="2" customFormat="1" ht="24.15" customHeight="1">
      <c r="A198" s="39"/>
      <c r="B198" s="40"/>
      <c r="C198" s="281" t="s">
        <v>413</v>
      </c>
      <c r="D198" s="281" t="s">
        <v>1084</v>
      </c>
      <c r="E198" s="282" t="s">
        <v>1099</v>
      </c>
      <c r="F198" s="283" t="s">
        <v>1100</v>
      </c>
      <c r="G198" s="284" t="s">
        <v>304</v>
      </c>
      <c r="H198" s="285">
        <v>0.12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42</v>
      </c>
      <c r="O198" s="92"/>
      <c r="P198" s="240">
        <f>O198*H198</f>
        <v>0</v>
      </c>
      <c r="Q198" s="240">
        <v>1</v>
      </c>
      <c r="R198" s="240">
        <f>Q198*H198</f>
        <v>0.12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318</v>
      </c>
      <c r="AT198" s="242" t="s">
        <v>1084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1101</v>
      </c>
    </row>
    <row r="199" s="13" customFormat="1">
      <c r="A199" s="13"/>
      <c r="B199" s="244"/>
      <c r="C199" s="245"/>
      <c r="D199" s="246" t="s">
        <v>288</v>
      </c>
      <c r="E199" s="247" t="s">
        <v>1</v>
      </c>
      <c r="F199" s="248" t="s">
        <v>1102</v>
      </c>
      <c r="G199" s="245"/>
      <c r="H199" s="249">
        <v>0.12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288</v>
      </c>
      <c r="AU199" s="255" t="s">
        <v>86</v>
      </c>
      <c r="AV199" s="13" t="s">
        <v>86</v>
      </c>
      <c r="AW199" s="13" t="s">
        <v>33</v>
      </c>
      <c r="AX199" s="13" t="s">
        <v>77</v>
      </c>
      <c r="AY199" s="255" t="s">
        <v>281</v>
      </c>
    </row>
    <row r="200" s="14" customFormat="1">
      <c r="A200" s="14"/>
      <c r="B200" s="256"/>
      <c r="C200" s="257"/>
      <c r="D200" s="246" t="s">
        <v>288</v>
      </c>
      <c r="E200" s="258" t="s">
        <v>1</v>
      </c>
      <c r="F200" s="259" t="s">
        <v>290</v>
      </c>
      <c r="G200" s="257"/>
      <c r="H200" s="260">
        <v>0.12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288</v>
      </c>
      <c r="AU200" s="266" t="s">
        <v>86</v>
      </c>
      <c r="AV200" s="14" t="s">
        <v>119</v>
      </c>
      <c r="AW200" s="14" t="s">
        <v>33</v>
      </c>
      <c r="AX200" s="14" t="s">
        <v>84</v>
      </c>
      <c r="AY200" s="266" t="s">
        <v>281</v>
      </c>
    </row>
    <row r="201" s="2" customFormat="1" ht="24.15" customHeight="1">
      <c r="A201" s="39"/>
      <c r="B201" s="40"/>
      <c r="C201" s="281" t="s">
        <v>418</v>
      </c>
      <c r="D201" s="281" t="s">
        <v>1084</v>
      </c>
      <c r="E201" s="282" t="s">
        <v>1103</v>
      </c>
      <c r="F201" s="283" t="s">
        <v>1104</v>
      </c>
      <c r="G201" s="284" t="s">
        <v>304</v>
      </c>
      <c r="H201" s="285">
        <v>0.45000000000000001</v>
      </c>
      <c r="I201" s="286"/>
      <c r="J201" s="287">
        <f>ROUND(I201*H201,2)</f>
        <v>0</v>
      </c>
      <c r="K201" s="288"/>
      <c r="L201" s="289"/>
      <c r="M201" s="290" t="s">
        <v>1</v>
      </c>
      <c r="N201" s="291" t="s">
        <v>42</v>
      </c>
      <c r="O201" s="92"/>
      <c r="P201" s="240">
        <f>O201*H201</f>
        <v>0</v>
      </c>
      <c r="Q201" s="240">
        <v>1</v>
      </c>
      <c r="R201" s="240">
        <f>Q201*H201</f>
        <v>0.45000000000000001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318</v>
      </c>
      <c r="AT201" s="242" t="s">
        <v>1084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1105</v>
      </c>
    </row>
    <row r="202" s="13" customFormat="1">
      <c r="A202" s="13"/>
      <c r="B202" s="244"/>
      <c r="C202" s="245"/>
      <c r="D202" s="246" t="s">
        <v>288</v>
      </c>
      <c r="E202" s="247" t="s">
        <v>1</v>
      </c>
      <c r="F202" s="248" t="s">
        <v>1106</v>
      </c>
      <c r="G202" s="245"/>
      <c r="H202" s="249">
        <v>0.45000000000000001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288</v>
      </c>
      <c r="AU202" s="255" t="s">
        <v>86</v>
      </c>
      <c r="AV202" s="13" t="s">
        <v>86</v>
      </c>
      <c r="AW202" s="13" t="s">
        <v>33</v>
      </c>
      <c r="AX202" s="13" t="s">
        <v>77</v>
      </c>
      <c r="AY202" s="255" t="s">
        <v>281</v>
      </c>
    </row>
    <row r="203" s="14" customFormat="1">
      <c r="A203" s="14"/>
      <c r="B203" s="256"/>
      <c r="C203" s="257"/>
      <c r="D203" s="246" t="s">
        <v>288</v>
      </c>
      <c r="E203" s="258" t="s">
        <v>1</v>
      </c>
      <c r="F203" s="259" t="s">
        <v>290</v>
      </c>
      <c r="G203" s="257"/>
      <c r="H203" s="260">
        <v>0.45000000000000001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288</v>
      </c>
      <c r="AU203" s="266" t="s">
        <v>86</v>
      </c>
      <c r="AV203" s="14" t="s">
        <v>119</v>
      </c>
      <c r="AW203" s="14" t="s">
        <v>33</v>
      </c>
      <c r="AX203" s="14" t="s">
        <v>84</v>
      </c>
      <c r="AY203" s="266" t="s">
        <v>281</v>
      </c>
    </row>
    <row r="204" s="2" customFormat="1" ht="24.15" customHeight="1">
      <c r="A204" s="39"/>
      <c r="B204" s="40"/>
      <c r="C204" s="230" t="s">
        <v>1107</v>
      </c>
      <c r="D204" s="230" t="s">
        <v>283</v>
      </c>
      <c r="E204" s="231" t="s">
        <v>1108</v>
      </c>
      <c r="F204" s="232" t="s">
        <v>1109</v>
      </c>
      <c r="G204" s="233" t="s">
        <v>321</v>
      </c>
      <c r="H204" s="234">
        <v>109.444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0.11396000000000001</v>
      </c>
      <c r="R204" s="240">
        <f>Q204*H204</f>
        <v>12.472238240000001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1110</v>
      </c>
    </row>
    <row r="205" s="13" customFormat="1">
      <c r="A205" s="13"/>
      <c r="B205" s="244"/>
      <c r="C205" s="245"/>
      <c r="D205" s="246" t="s">
        <v>288</v>
      </c>
      <c r="E205" s="247" t="s">
        <v>1</v>
      </c>
      <c r="F205" s="248" t="s">
        <v>1111</v>
      </c>
      <c r="G205" s="245"/>
      <c r="H205" s="249">
        <v>16.25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288</v>
      </c>
      <c r="AU205" s="255" t="s">
        <v>86</v>
      </c>
      <c r="AV205" s="13" t="s">
        <v>86</v>
      </c>
      <c r="AW205" s="13" t="s">
        <v>33</v>
      </c>
      <c r="AX205" s="13" t="s">
        <v>77</v>
      </c>
      <c r="AY205" s="255" t="s">
        <v>281</v>
      </c>
    </row>
    <row r="206" s="13" customFormat="1">
      <c r="A206" s="13"/>
      <c r="B206" s="244"/>
      <c r="C206" s="245"/>
      <c r="D206" s="246" t="s">
        <v>288</v>
      </c>
      <c r="E206" s="247" t="s">
        <v>1</v>
      </c>
      <c r="F206" s="248" t="s">
        <v>1112</v>
      </c>
      <c r="G206" s="245"/>
      <c r="H206" s="249">
        <v>-3.2000000000000002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288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281</v>
      </c>
    </row>
    <row r="207" s="13" customFormat="1">
      <c r="A207" s="13"/>
      <c r="B207" s="244"/>
      <c r="C207" s="245"/>
      <c r="D207" s="246" t="s">
        <v>288</v>
      </c>
      <c r="E207" s="247" t="s">
        <v>1</v>
      </c>
      <c r="F207" s="248" t="s">
        <v>1113</v>
      </c>
      <c r="G207" s="245"/>
      <c r="H207" s="249">
        <v>86.463999999999999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288</v>
      </c>
      <c r="AU207" s="255" t="s">
        <v>86</v>
      </c>
      <c r="AV207" s="13" t="s">
        <v>86</v>
      </c>
      <c r="AW207" s="13" t="s">
        <v>33</v>
      </c>
      <c r="AX207" s="13" t="s">
        <v>77</v>
      </c>
      <c r="AY207" s="255" t="s">
        <v>281</v>
      </c>
    </row>
    <row r="208" s="13" customFormat="1">
      <c r="A208" s="13"/>
      <c r="B208" s="244"/>
      <c r="C208" s="245"/>
      <c r="D208" s="246" t="s">
        <v>288</v>
      </c>
      <c r="E208" s="247" t="s">
        <v>1</v>
      </c>
      <c r="F208" s="248" t="s">
        <v>1114</v>
      </c>
      <c r="G208" s="245"/>
      <c r="H208" s="249">
        <v>-2.2000000000000002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288</v>
      </c>
      <c r="AU208" s="255" t="s">
        <v>86</v>
      </c>
      <c r="AV208" s="13" t="s">
        <v>86</v>
      </c>
      <c r="AW208" s="13" t="s">
        <v>33</v>
      </c>
      <c r="AX208" s="13" t="s">
        <v>77</v>
      </c>
      <c r="AY208" s="255" t="s">
        <v>281</v>
      </c>
    </row>
    <row r="209" s="13" customFormat="1">
      <c r="A209" s="13"/>
      <c r="B209" s="244"/>
      <c r="C209" s="245"/>
      <c r="D209" s="246" t="s">
        <v>288</v>
      </c>
      <c r="E209" s="247" t="s">
        <v>1</v>
      </c>
      <c r="F209" s="248" t="s">
        <v>1115</v>
      </c>
      <c r="G209" s="245"/>
      <c r="H209" s="249">
        <v>-1.3999999999999999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288</v>
      </c>
      <c r="AU209" s="255" t="s">
        <v>86</v>
      </c>
      <c r="AV209" s="13" t="s">
        <v>86</v>
      </c>
      <c r="AW209" s="13" t="s">
        <v>33</v>
      </c>
      <c r="AX209" s="13" t="s">
        <v>77</v>
      </c>
      <c r="AY209" s="255" t="s">
        <v>281</v>
      </c>
    </row>
    <row r="210" s="13" customFormat="1">
      <c r="A210" s="13"/>
      <c r="B210" s="244"/>
      <c r="C210" s="245"/>
      <c r="D210" s="246" t="s">
        <v>288</v>
      </c>
      <c r="E210" s="247" t="s">
        <v>1</v>
      </c>
      <c r="F210" s="248" t="s">
        <v>1112</v>
      </c>
      <c r="G210" s="245"/>
      <c r="H210" s="249">
        <v>-3.2000000000000002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288</v>
      </c>
      <c r="AU210" s="255" t="s">
        <v>86</v>
      </c>
      <c r="AV210" s="13" t="s">
        <v>86</v>
      </c>
      <c r="AW210" s="13" t="s">
        <v>33</v>
      </c>
      <c r="AX210" s="13" t="s">
        <v>77</v>
      </c>
      <c r="AY210" s="255" t="s">
        <v>281</v>
      </c>
    </row>
    <row r="211" s="13" customFormat="1">
      <c r="A211" s="13"/>
      <c r="B211" s="244"/>
      <c r="C211" s="245"/>
      <c r="D211" s="246" t="s">
        <v>288</v>
      </c>
      <c r="E211" s="247" t="s">
        <v>1</v>
      </c>
      <c r="F211" s="248" t="s">
        <v>1116</v>
      </c>
      <c r="G211" s="245"/>
      <c r="H211" s="249">
        <v>21.129999999999999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288</v>
      </c>
      <c r="AU211" s="255" t="s">
        <v>86</v>
      </c>
      <c r="AV211" s="13" t="s">
        <v>86</v>
      </c>
      <c r="AW211" s="13" t="s">
        <v>33</v>
      </c>
      <c r="AX211" s="13" t="s">
        <v>77</v>
      </c>
      <c r="AY211" s="255" t="s">
        <v>281</v>
      </c>
    </row>
    <row r="212" s="13" customFormat="1">
      <c r="A212" s="13"/>
      <c r="B212" s="244"/>
      <c r="C212" s="245"/>
      <c r="D212" s="246" t="s">
        <v>288</v>
      </c>
      <c r="E212" s="247" t="s">
        <v>1</v>
      </c>
      <c r="F212" s="248" t="s">
        <v>1117</v>
      </c>
      <c r="G212" s="245"/>
      <c r="H212" s="249">
        <v>-1.6000000000000001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288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281</v>
      </c>
    </row>
    <row r="213" s="13" customFormat="1">
      <c r="A213" s="13"/>
      <c r="B213" s="244"/>
      <c r="C213" s="245"/>
      <c r="D213" s="246" t="s">
        <v>288</v>
      </c>
      <c r="E213" s="247" t="s">
        <v>1</v>
      </c>
      <c r="F213" s="248" t="s">
        <v>1118</v>
      </c>
      <c r="G213" s="245"/>
      <c r="H213" s="249">
        <v>-2.7999999999999998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288</v>
      </c>
      <c r="AU213" s="255" t="s">
        <v>86</v>
      </c>
      <c r="AV213" s="13" t="s">
        <v>86</v>
      </c>
      <c r="AW213" s="13" t="s">
        <v>33</v>
      </c>
      <c r="AX213" s="13" t="s">
        <v>77</v>
      </c>
      <c r="AY213" s="255" t="s">
        <v>281</v>
      </c>
    </row>
    <row r="214" s="14" customFormat="1">
      <c r="A214" s="14"/>
      <c r="B214" s="256"/>
      <c r="C214" s="257"/>
      <c r="D214" s="246" t="s">
        <v>288</v>
      </c>
      <c r="E214" s="258" t="s">
        <v>1</v>
      </c>
      <c r="F214" s="259" t="s">
        <v>290</v>
      </c>
      <c r="G214" s="257"/>
      <c r="H214" s="260">
        <v>109.444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288</v>
      </c>
      <c r="AU214" s="266" t="s">
        <v>86</v>
      </c>
      <c r="AV214" s="14" t="s">
        <v>119</v>
      </c>
      <c r="AW214" s="14" t="s">
        <v>33</v>
      </c>
      <c r="AX214" s="14" t="s">
        <v>84</v>
      </c>
      <c r="AY214" s="266" t="s">
        <v>281</v>
      </c>
    </row>
    <row r="215" s="2" customFormat="1" ht="24.15" customHeight="1">
      <c r="A215" s="39"/>
      <c r="B215" s="40"/>
      <c r="C215" s="230" t="s">
        <v>1119</v>
      </c>
      <c r="D215" s="230" t="s">
        <v>283</v>
      </c>
      <c r="E215" s="231" t="s">
        <v>1120</v>
      </c>
      <c r="F215" s="232" t="s">
        <v>1121</v>
      </c>
      <c r="G215" s="233" t="s">
        <v>321</v>
      </c>
      <c r="H215" s="234">
        <v>371.37200000000001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0.12506</v>
      </c>
      <c r="R215" s="240">
        <f>Q215*H215</f>
        <v>46.443782320000004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1122</v>
      </c>
    </row>
    <row r="216" s="13" customFormat="1">
      <c r="A216" s="13"/>
      <c r="B216" s="244"/>
      <c r="C216" s="245"/>
      <c r="D216" s="246" t="s">
        <v>288</v>
      </c>
      <c r="E216" s="247" t="s">
        <v>1</v>
      </c>
      <c r="F216" s="248" t="s">
        <v>1123</v>
      </c>
      <c r="G216" s="245"/>
      <c r="H216" s="249">
        <v>145.80000000000001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288</v>
      </c>
      <c r="AU216" s="255" t="s">
        <v>86</v>
      </c>
      <c r="AV216" s="13" t="s">
        <v>86</v>
      </c>
      <c r="AW216" s="13" t="s">
        <v>33</v>
      </c>
      <c r="AX216" s="13" t="s">
        <v>77</v>
      </c>
      <c r="AY216" s="255" t="s">
        <v>281</v>
      </c>
    </row>
    <row r="217" s="13" customFormat="1">
      <c r="A217" s="13"/>
      <c r="B217" s="244"/>
      <c r="C217" s="245"/>
      <c r="D217" s="246" t="s">
        <v>288</v>
      </c>
      <c r="E217" s="247" t="s">
        <v>1</v>
      </c>
      <c r="F217" s="248" t="s">
        <v>1124</v>
      </c>
      <c r="G217" s="245"/>
      <c r="H217" s="249">
        <v>-7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288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281</v>
      </c>
    </row>
    <row r="218" s="13" customFormat="1">
      <c r="A218" s="13"/>
      <c r="B218" s="244"/>
      <c r="C218" s="245"/>
      <c r="D218" s="246" t="s">
        <v>288</v>
      </c>
      <c r="E218" s="247" t="s">
        <v>1</v>
      </c>
      <c r="F218" s="248" t="s">
        <v>1125</v>
      </c>
      <c r="G218" s="245"/>
      <c r="H218" s="249">
        <v>-16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288</v>
      </c>
      <c r="AU218" s="255" t="s">
        <v>86</v>
      </c>
      <c r="AV218" s="13" t="s">
        <v>86</v>
      </c>
      <c r="AW218" s="13" t="s">
        <v>33</v>
      </c>
      <c r="AX218" s="13" t="s">
        <v>77</v>
      </c>
      <c r="AY218" s="255" t="s">
        <v>281</v>
      </c>
    </row>
    <row r="219" s="13" customFormat="1">
      <c r="A219" s="13"/>
      <c r="B219" s="244"/>
      <c r="C219" s="245"/>
      <c r="D219" s="246" t="s">
        <v>288</v>
      </c>
      <c r="E219" s="247" t="s">
        <v>1</v>
      </c>
      <c r="F219" s="248" t="s">
        <v>1126</v>
      </c>
      <c r="G219" s="245"/>
      <c r="H219" s="249">
        <v>-5.4000000000000004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288</v>
      </c>
      <c r="AU219" s="255" t="s">
        <v>86</v>
      </c>
      <c r="AV219" s="13" t="s">
        <v>86</v>
      </c>
      <c r="AW219" s="13" t="s">
        <v>33</v>
      </c>
      <c r="AX219" s="13" t="s">
        <v>77</v>
      </c>
      <c r="AY219" s="255" t="s">
        <v>281</v>
      </c>
    </row>
    <row r="220" s="13" customFormat="1">
      <c r="A220" s="13"/>
      <c r="B220" s="244"/>
      <c r="C220" s="245"/>
      <c r="D220" s="246" t="s">
        <v>288</v>
      </c>
      <c r="E220" s="247" t="s">
        <v>1</v>
      </c>
      <c r="F220" s="248" t="s">
        <v>1127</v>
      </c>
      <c r="G220" s="245"/>
      <c r="H220" s="249">
        <v>-2.8570000000000002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288</v>
      </c>
      <c r="AU220" s="255" t="s">
        <v>86</v>
      </c>
      <c r="AV220" s="13" t="s">
        <v>86</v>
      </c>
      <c r="AW220" s="13" t="s">
        <v>33</v>
      </c>
      <c r="AX220" s="13" t="s">
        <v>77</v>
      </c>
      <c r="AY220" s="255" t="s">
        <v>281</v>
      </c>
    </row>
    <row r="221" s="13" customFormat="1">
      <c r="A221" s="13"/>
      <c r="B221" s="244"/>
      <c r="C221" s="245"/>
      <c r="D221" s="246" t="s">
        <v>288</v>
      </c>
      <c r="E221" s="247" t="s">
        <v>1</v>
      </c>
      <c r="F221" s="248" t="s">
        <v>1128</v>
      </c>
      <c r="G221" s="245"/>
      <c r="H221" s="249">
        <v>210.464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288</v>
      </c>
      <c r="AU221" s="255" t="s">
        <v>86</v>
      </c>
      <c r="AV221" s="13" t="s">
        <v>86</v>
      </c>
      <c r="AW221" s="13" t="s">
        <v>33</v>
      </c>
      <c r="AX221" s="13" t="s">
        <v>77</v>
      </c>
      <c r="AY221" s="255" t="s">
        <v>281</v>
      </c>
    </row>
    <row r="222" s="13" customFormat="1">
      <c r="A222" s="13"/>
      <c r="B222" s="244"/>
      <c r="C222" s="245"/>
      <c r="D222" s="246" t="s">
        <v>288</v>
      </c>
      <c r="E222" s="247" t="s">
        <v>1</v>
      </c>
      <c r="F222" s="248" t="s">
        <v>1129</v>
      </c>
      <c r="G222" s="245"/>
      <c r="H222" s="249">
        <v>-11.199999999999999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288</v>
      </c>
      <c r="AU222" s="255" t="s">
        <v>86</v>
      </c>
      <c r="AV222" s="13" t="s">
        <v>86</v>
      </c>
      <c r="AW222" s="13" t="s">
        <v>33</v>
      </c>
      <c r="AX222" s="13" t="s">
        <v>77</v>
      </c>
      <c r="AY222" s="255" t="s">
        <v>281</v>
      </c>
    </row>
    <row r="223" s="13" customFormat="1">
      <c r="A223" s="13"/>
      <c r="B223" s="244"/>
      <c r="C223" s="245"/>
      <c r="D223" s="246" t="s">
        <v>288</v>
      </c>
      <c r="E223" s="247" t="s">
        <v>1</v>
      </c>
      <c r="F223" s="248" t="s">
        <v>1130</v>
      </c>
      <c r="G223" s="245"/>
      <c r="H223" s="249">
        <v>-3.6000000000000001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288</v>
      </c>
      <c r="AU223" s="255" t="s">
        <v>86</v>
      </c>
      <c r="AV223" s="13" t="s">
        <v>86</v>
      </c>
      <c r="AW223" s="13" t="s">
        <v>33</v>
      </c>
      <c r="AX223" s="13" t="s">
        <v>77</v>
      </c>
      <c r="AY223" s="255" t="s">
        <v>281</v>
      </c>
    </row>
    <row r="224" s="13" customFormat="1">
      <c r="A224" s="13"/>
      <c r="B224" s="244"/>
      <c r="C224" s="245"/>
      <c r="D224" s="246" t="s">
        <v>288</v>
      </c>
      <c r="E224" s="247" t="s">
        <v>1</v>
      </c>
      <c r="F224" s="248" t="s">
        <v>1131</v>
      </c>
      <c r="G224" s="245"/>
      <c r="H224" s="249">
        <v>-11.199999999999999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288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281</v>
      </c>
    </row>
    <row r="225" s="13" customFormat="1">
      <c r="A225" s="13"/>
      <c r="B225" s="244"/>
      <c r="C225" s="245"/>
      <c r="D225" s="246" t="s">
        <v>288</v>
      </c>
      <c r="E225" s="247" t="s">
        <v>1</v>
      </c>
      <c r="F225" s="248" t="s">
        <v>1132</v>
      </c>
      <c r="G225" s="245"/>
      <c r="H225" s="249">
        <v>-5.5499999999999998</v>
      </c>
      <c r="I225" s="250"/>
      <c r="J225" s="245"/>
      <c r="K225" s="245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288</v>
      </c>
      <c r="AU225" s="255" t="s">
        <v>86</v>
      </c>
      <c r="AV225" s="13" t="s">
        <v>86</v>
      </c>
      <c r="AW225" s="13" t="s">
        <v>33</v>
      </c>
      <c r="AX225" s="13" t="s">
        <v>77</v>
      </c>
      <c r="AY225" s="255" t="s">
        <v>281</v>
      </c>
    </row>
    <row r="226" s="13" customFormat="1">
      <c r="A226" s="13"/>
      <c r="B226" s="244"/>
      <c r="C226" s="245"/>
      <c r="D226" s="246" t="s">
        <v>288</v>
      </c>
      <c r="E226" s="247" t="s">
        <v>1</v>
      </c>
      <c r="F226" s="248" t="s">
        <v>1133</v>
      </c>
      <c r="G226" s="245"/>
      <c r="H226" s="249">
        <v>83.515000000000001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288</v>
      </c>
      <c r="AU226" s="255" t="s">
        <v>86</v>
      </c>
      <c r="AV226" s="13" t="s">
        <v>86</v>
      </c>
      <c r="AW226" s="13" t="s">
        <v>33</v>
      </c>
      <c r="AX226" s="13" t="s">
        <v>77</v>
      </c>
      <c r="AY226" s="255" t="s">
        <v>281</v>
      </c>
    </row>
    <row r="227" s="13" customFormat="1">
      <c r="A227" s="13"/>
      <c r="B227" s="244"/>
      <c r="C227" s="245"/>
      <c r="D227" s="246" t="s">
        <v>288</v>
      </c>
      <c r="E227" s="247" t="s">
        <v>1</v>
      </c>
      <c r="F227" s="248" t="s">
        <v>1134</v>
      </c>
      <c r="G227" s="245"/>
      <c r="H227" s="249">
        <v>-5.5999999999999996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288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281</v>
      </c>
    </row>
    <row r="228" s="14" customFormat="1">
      <c r="A228" s="14"/>
      <c r="B228" s="256"/>
      <c r="C228" s="257"/>
      <c r="D228" s="246" t="s">
        <v>288</v>
      </c>
      <c r="E228" s="258" t="s">
        <v>1</v>
      </c>
      <c r="F228" s="259" t="s">
        <v>290</v>
      </c>
      <c r="G228" s="257"/>
      <c r="H228" s="260">
        <v>371.37200000000001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288</v>
      </c>
      <c r="AU228" s="266" t="s">
        <v>86</v>
      </c>
      <c r="AV228" s="14" t="s">
        <v>119</v>
      </c>
      <c r="AW228" s="14" t="s">
        <v>33</v>
      </c>
      <c r="AX228" s="14" t="s">
        <v>84</v>
      </c>
      <c r="AY228" s="266" t="s">
        <v>281</v>
      </c>
    </row>
    <row r="229" s="2" customFormat="1" ht="33" customHeight="1">
      <c r="A229" s="39"/>
      <c r="B229" s="40"/>
      <c r="C229" s="230" t="s">
        <v>1135</v>
      </c>
      <c r="D229" s="230" t="s">
        <v>283</v>
      </c>
      <c r="E229" s="231" t="s">
        <v>1136</v>
      </c>
      <c r="F229" s="232" t="s">
        <v>1137</v>
      </c>
      <c r="G229" s="233" t="s">
        <v>321</v>
      </c>
      <c r="H229" s="234">
        <v>216.14400000000001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0.14482999999999999</v>
      </c>
      <c r="R229" s="240">
        <f>Q229*H229</f>
        <v>31.304135519999999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1138</v>
      </c>
    </row>
    <row r="230" s="13" customFormat="1">
      <c r="A230" s="13"/>
      <c r="B230" s="244"/>
      <c r="C230" s="245"/>
      <c r="D230" s="246" t="s">
        <v>288</v>
      </c>
      <c r="E230" s="247" t="s">
        <v>1</v>
      </c>
      <c r="F230" s="248" t="s">
        <v>1139</v>
      </c>
      <c r="G230" s="245"/>
      <c r="H230" s="249">
        <v>183.37600000000001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288</v>
      </c>
      <c r="AU230" s="255" t="s">
        <v>86</v>
      </c>
      <c r="AV230" s="13" t="s">
        <v>86</v>
      </c>
      <c r="AW230" s="13" t="s">
        <v>33</v>
      </c>
      <c r="AX230" s="13" t="s">
        <v>77</v>
      </c>
      <c r="AY230" s="255" t="s">
        <v>281</v>
      </c>
    </row>
    <row r="231" s="13" customFormat="1">
      <c r="A231" s="13"/>
      <c r="B231" s="244"/>
      <c r="C231" s="245"/>
      <c r="D231" s="246" t="s">
        <v>288</v>
      </c>
      <c r="E231" s="247" t="s">
        <v>1</v>
      </c>
      <c r="F231" s="248" t="s">
        <v>1140</v>
      </c>
      <c r="G231" s="245"/>
      <c r="H231" s="249">
        <v>-8.8000000000000007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288</v>
      </c>
      <c r="AU231" s="255" t="s">
        <v>86</v>
      </c>
      <c r="AV231" s="13" t="s">
        <v>86</v>
      </c>
      <c r="AW231" s="13" t="s">
        <v>33</v>
      </c>
      <c r="AX231" s="13" t="s">
        <v>77</v>
      </c>
      <c r="AY231" s="255" t="s">
        <v>281</v>
      </c>
    </row>
    <row r="232" s="13" customFormat="1">
      <c r="A232" s="13"/>
      <c r="B232" s="244"/>
      <c r="C232" s="245"/>
      <c r="D232" s="246" t="s">
        <v>288</v>
      </c>
      <c r="E232" s="247" t="s">
        <v>1</v>
      </c>
      <c r="F232" s="248" t="s">
        <v>1141</v>
      </c>
      <c r="G232" s="245"/>
      <c r="H232" s="249">
        <v>-1.8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288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281</v>
      </c>
    </row>
    <row r="233" s="13" customFormat="1">
      <c r="A233" s="13"/>
      <c r="B233" s="244"/>
      <c r="C233" s="245"/>
      <c r="D233" s="246" t="s">
        <v>288</v>
      </c>
      <c r="E233" s="247" t="s">
        <v>1</v>
      </c>
      <c r="F233" s="248" t="s">
        <v>1142</v>
      </c>
      <c r="G233" s="245"/>
      <c r="H233" s="249">
        <v>-4.7999999999999998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288</v>
      </c>
      <c r="AU233" s="255" t="s">
        <v>86</v>
      </c>
      <c r="AV233" s="13" t="s">
        <v>86</v>
      </c>
      <c r="AW233" s="13" t="s">
        <v>33</v>
      </c>
      <c r="AX233" s="13" t="s">
        <v>77</v>
      </c>
      <c r="AY233" s="255" t="s">
        <v>281</v>
      </c>
    </row>
    <row r="234" s="13" customFormat="1">
      <c r="A234" s="13"/>
      <c r="B234" s="244"/>
      <c r="C234" s="245"/>
      <c r="D234" s="246" t="s">
        <v>288</v>
      </c>
      <c r="E234" s="247" t="s">
        <v>1</v>
      </c>
      <c r="F234" s="248" t="s">
        <v>1143</v>
      </c>
      <c r="G234" s="245"/>
      <c r="H234" s="249">
        <v>48.768000000000001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288</v>
      </c>
      <c r="AU234" s="255" t="s">
        <v>86</v>
      </c>
      <c r="AV234" s="13" t="s">
        <v>86</v>
      </c>
      <c r="AW234" s="13" t="s">
        <v>33</v>
      </c>
      <c r="AX234" s="13" t="s">
        <v>77</v>
      </c>
      <c r="AY234" s="255" t="s">
        <v>281</v>
      </c>
    </row>
    <row r="235" s="13" customFormat="1">
      <c r="A235" s="13"/>
      <c r="B235" s="244"/>
      <c r="C235" s="245"/>
      <c r="D235" s="246" t="s">
        <v>288</v>
      </c>
      <c r="E235" s="247" t="s">
        <v>1</v>
      </c>
      <c r="F235" s="248" t="s">
        <v>1144</v>
      </c>
      <c r="G235" s="245"/>
      <c r="H235" s="249">
        <v>-0.59999999999999998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288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281</v>
      </c>
    </row>
    <row r="236" s="14" customFormat="1">
      <c r="A236" s="14"/>
      <c r="B236" s="256"/>
      <c r="C236" s="257"/>
      <c r="D236" s="246" t="s">
        <v>288</v>
      </c>
      <c r="E236" s="258" t="s">
        <v>1</v>
      </c>
      <c r="F236" s="259" t="s">
        <v>290</v>
      </c>
      <c r="G236" s="257"/>
      <c r="H236" s="260">
        <v>216.14400000000001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288</v>
      </c>
      <c r="AU236" s="266" t="s">
        <v>86</v>
      </c>
      <c r="AV236" s="14" t="s">
        <v>119</v>
      </c>
      <c r="AW236" s="14" t="s">
        <v>33</v>
      </c>
      <c r="AX236" s="14" t="s">
        <v>84</v>
      </c>
      <c r="AY236" s="266" t="s">
        <v>281</v>
      </c>
    </row>
    <row r="237" s="2" customFormat="1" ht="24.15" customHeight="1">
      <c r="A237" s="39"/>
      <c r="B237" s="40"/>
      <c r="C237" s="230" t="s">
        <v>610</v>
      </c>
      <c r="D237" s="230" t="s">
        <v>283</v>
      </c>
      <c r="E237" s="231" t="s">
        <v>1145</v>
      </c>
      <c r="F237" s="232" t="s">
        <v>1146</v>
      </c>
      <c r="G237" s="233" t="s">
        <v>410</v>
      </c>
      <c r="H237" s="234">
        <v>224.255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8.0000000000000007E-05</v>
      </c>
      <c r="R237" s="240">
        <f>Q237*H237</f>
        <v>0.017940400000000002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1147</v>
      </c>
    </row>
    <row r="238" s="13" customFormat="1">
      <c r="A238" s="13"/>
      <c r="B238" s="244"/>
      <c r="C238" s="245"/>
      <c r="D238" s="246" t="s">
        <v>288</v>
      </c>
      <c r="E238" s="247" t="s">
        <v>1</v>
      </c>
      <c r="F238" s="248" t="s">
        <v>1148</v>
      </c>
      <c r="G238" s="245"/>
      <c r="H238" s="249">
        <v>51.200000000000003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288</v>
      </c>
      <c r="AU238" s="255" t="s">
        <v>86</v>
      </c>
      <c r="AV238" s="13" t="s">
        <v>86</v>
      </c>
      <c r="AW238" s="13" t="s">
        <v>33</v>
      </c>
      <c r="AX238" s="13" t="s">
        <v>77</v>
      </c>
      <c r="AY238" s="255" t="s">
        <v>281</v>
      </c>
    </row>
    <row r="239" s="15" customFormat="1">
      <c r="A239" s="15"/>
      <c r="B239" s="267"/>
      <c r="C239" s="268"/>
      <c r="D239" s="246" t="s">
        <v>288</v>
      </c>
      <c r="E239" s="269" t="s">
        <v>1</v>
      </c>
      <c r="F239" s="270" t="s">
        <v>465</v>
      </c>
      <c r="G239" s="268"/>
      <c r="H239" s="271">
        <v>51.200000000000003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288</v>
      </c>
      <c r="AU239" s="277" t="s">
        <v>86</v>
      </c>
      <c r="AV239" s="15" t="s">
        <v>94</v>
      </c>
      <c r="AW239" s="15" t="s">
        <v>33</v>
      </c>
      <c r="AX239" s="15" t="s">
        <v>77</v>
      </c>
      <c r="AY239" s="277" t="s">
        <v>281</v>
      </c>
    </row>
    <row r="240" s="13" customFormat="1">
      <c r="A240" s="13"/>
      <c r="B240" s="244"/>
      <c r="C240" s="245"/>
      <c r="D240" s="246" t="s">
        <v>288</v>
      </c>
      <c r="E240" s="247" t="s">
        <v>1</v>
      </c>
      <c r="F240" s="248" t="s">
        <v>1149</v>
      </c>
      <c r="G240" s="245"/>
      <c r="H240" s="249">
        <v>104.855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288</v>
      </c>
      <c r="AU240" s="255" t="s">
        <v>86</v>
      </c>
      <c r="AV240" s="13" t="s">
        <v>86</v>
      </c>
      <c r="AW240" s="13" t="s">
        <v>33</v>
      </c>
      <c r="AX240" s="13" t="s">
        <v>77</v>
      </c>
      <c r="AY240" s="255" t="s">
        <v>281</v>
      </c>
    </row>
    <row r="241" s="13" customFormat="1">
      <c r="A241" s="13"/>
      <c r="B241" s="244"/>
      <c r="C241" s="245"/>
      <c r="D241" s="246" t="s">
        <v>288</v>
      </c>
      <c r="E241" s="247" t="s">
        <v>1</v>
      </c>
      <c r="F241" s="248" t="s">
        <v>1150</v>
      </c>
      <c r="G241" s="245"/>
      <c r="H241" s="249">
        <v>19.449999999999999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288</v>
      </c>
      <c r="AU241" s="255" t="s">
        <v>86</v>
      </c>
      <c r="AV241" s="13" t="s">
        <v>86</v>
      </c>
      <c r="AW241" s="13" t="s">
        <v>33</v>
      </c>
      <c r="AX241" s="13" t="s">
        <v>77</v>
      </c>
      <c r="AY241" s="255" t="s">
        <v>281</v>
      </c>
    </row>
    <row r="242" s="15" customFormat="1">
      <c r="A242" s="15"/>
      <c r="B242" s="267"/>
      <c r="C242" s="268"/>
      <c r="D242" s="246" t="s">
        <v>288</v>
      </c>
      <c r="E242" s="269" t="s">
        <v>1</v>
      </c>
      <c r="F242" s="270" t="s">
        <v>527</v>
      </c>
      <c r="G242" s="268"/>
      <c r="H242" s="271">
        <v>124.30500000000001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7" t="s">
        <v>288</v>
      </c>
      <c r="AU242" s="277" t="s">
        <v>86</v>
      </c>
      <c r="AV242" s="15" t="s">
        <v>94</v>
      </c>
      <c r="AW242" s="15" t="s">
        <v>33</v>
      </c>
      <c r="AX242" s="15" t="s">
        <v>77</v>
      </c>
      <c r="AY242" s="277" t="s">
        <v>281</v>
      </c>
    </row>
    <row r="243" s="13" customFormat="1">
      <c r="A243" s="13"/>
      <c r="B243" s="244"/>
      <c r="C243" s="245"/>
      <c r="D243" s="246" t="s">
        <v>288</v>
      </c>
      <c r="E243" s="247" t="s">
        <v>1</v>
      </c>
      <c r="F243" s="248" t="s">
        <v>1151</v>
      </c>
      <c r="G243" s="245"/>
      <c r="H243" s="249">
        <v>48.75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288</v>
      </c>
      <c r="AU243" s="255" t="s">
        <v>86</v>
      </c>
      <c r="AV243" s="13" t="s">
        <v>86</v>
      </c>
      <c r="AW243" s="13" t="s">
        <v>33</v>
      </c>
      <c r="AX243" s="13" t="s">
        <v>77</v>
      </c>
      <c r="AY243" s="255" t="s">
        <v>281</v>
      </c>
    </row>
    <row r="244" s="15" customFormat="1">
      <c r="A244" s="15"/>
      <c r="B244" s="267"/>
      <c r="C244" s="268"/>
      <c r="D244" s="246" t="s">
        <v>288</v>
      </c>
      <c r="E244" s="269" t="s">
        <v>1</v>
      </c>
      <c r="F244" s="270" t="s">
        <v>548</v>
      </c>
      <c r="G244" s="268"/>
      <c r="H244" s="271">
        <v>48.75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7" t="s">
        <v>288</v>
      </c>
      <c r="AU244" s="277" t="s">
        <v>86</v>
      </c>
      <c r="AV244" s="15" t="s">
        <v>94</v>
      </c>
      <c r="AW244" s="15" t="s">
        <v>33</v>
      </c>
      <c r="AX244" s="15" t="s">
        <v>77</v>
      </c>
      <c r="AY244" s="277" t="s">
        <v>281</v>
      </c>
    </row>
    <row r="245" s="14" customFormat="1">
      <c r="A245" s="14"/>
      <c r="B245" s="256"/>
      <c r="C245" s="257"/>
      <c r="D245" s="246" t="s">
        <v>288</v>
      </c>
      <c r="E245" s="258" t="s">
        <v>1</v>
      </c>
      <c r="F245" s="259" t="s">
        <v>290</v>
      </c>
      <c r="G245" s="257"/>
      <c r="H245" s="260">
        <v>224.255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288</v>
      </c>
      <c r="AU245" s="266" t="s">
        <v>86</v>
      </c>
      <c r="AV245" s="14" t="s">
        <v>119</v>
      </c>
      <c r="AW245" s="14" t="s">
        <v>33</v>
      </c>
      <c r="AX245" s="14" t="s">
        <v>84</v>
      </c>
      <c r="AY245" s="266" t="s">
        <v>281</v>
      </c>
    </row>
    <row r="246" s="2" customFormat="1" ht="24.15" customHeight="1">
      <c r="A246" s="39"/>
      <c r="B246" s="40"/>
      <c r="C246" s="230" t="s">
        <v>614</v>
      </c>
      <c r="D246" s="230" t="s">
        <v>283</v>
      </c>
      <c r="E246" s="231" t="s">
        <v>1152</v>
      </c>
      <c r="F246" s="232" t="s">
        <v>1153</v>
      </c>
      <c r="G246" s="233" t="s">
        <v>410</v>
      </c>
      <c r="H246" s="234">
        <v>5.1500000000000004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0.00012</v>
      </c>
      <c r="R246" s="240">
        <f>Q246*H246</f>
        <v>0.00061800000000000006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1154</v>
      </c>
    </row>
    <row r="247" s="13" customFormat="1">
      <c r="A247" s="13"/>
      <c r="B247" s="244"/>
      <c r="C247" s="245"/>
      <c r="D247" s="246" t="s">
        <v>288</v>
      </c>
      <c r="E247" s="247" t="s">
        <v>1</v>
      </c>
      <c r="F247" s="248" t="s">
        <v>84</v>
      </c>
      <c r="G247" s="245"/>
      <c r="H247" s="249">
        <v>1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288</v>
      </c>
      <c r="AU247" s="255" t="s">
        <v>86</v>
      </c>
      <c r="AV247" s="13" t="s">
        <v>86</v>
      </c>
      <c r="AW247" s="13" t="s">
        <v>33</v>
      </c>
      <c r="AX247" s="13" t="s">
        <v>77</v>
      </c>
      <c r="AY247" s="255" t="s">
        <v>281</v>
      </c>
    </row>
    <row r="248" s="15" customFormat="1">
      <c r="A248" s="15"/>
      <c r="B248" s="267"/>
      <c r="C248" s="268"/>
      <c r="D248" s="246" t="s">
        <v>288</v>
      </c>
      <c r="E248" s="269" t="s">
        <v>1</v>
      </c>
      <c r="F248" s="270" t="s">
        <v>465</v>
      </c>
      <c r="G248" s="268"/>
      <c r="H248" s="271">
        <v>1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288</v>
      </c>
      <c r="AU248" s="277" t="s">
        <v>86</v>
      </c>
      <c r="AV248" s="15" t="s">
        <v>94</v>
      </c>
      <c r="AW248" s="15" t="s">
        <v>33</v>
      </c>
      <c r="AX248" s="15" t="s">
        <v>77</v>
      </c>
      <c r="AY248" s="277" t="s">
        <v>281</v>
      </c>
    </row>
    <row r="249" s="13" customFormat="1">
      <c r="A249" s="13"/>
      <c r="B249" s="244"/>
      <c r="C249" s="245"/>
      <c r="D249" s="246" t="s">
        <v>288</v>
      </c>
      <c r="E249" s="247" t="s">
        <v>1</v>
      </c>
      <c r="F249" s="248" t="s">
        <v>1155</v>
      </c>
      <c r="G249" s="245"/>
      <c r="H249" s="249">
        <v>5.1500000000000004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288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281</v>
      </c>
    </row>
    <row r="250" s="15" customFormat="1">
      <c r="A250" s="15"/>
      <c r="B250" s="267"/>
      <c r="C250" s="268"/>
      <c r="D250" s="246" t="s">
        <v>288</v>
      </c>
      <c r="E250" s="269" t="s">
        <v>1</v>
      </c>
      <c r="F250" s="270" t="s">
        <v>527</v>
      </c>
      <c r="G250" s="268"/>
      <c r="H250" s="271">
        <v>5.1500000000000004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7" t="s">
        <v>288</v>
      </c>
      <c r="AU250" s="277" t="s">
        <v>86</v>
      </c>
      <c r="AV250" s="15" t="s">
        <v>94</v>
      </c>
      <c r="AW250" s="15" t="s">
        <v>33</v>
      </c>
      <c r="AX250" s="15" t="s">
        <v>84</v>
      </c>
      <c r="AY250" s="277" t="s">
        <v>281</v>
      </c>
    </row>
    <row r="251" s="2" customFormat="1" ht="24.15" customHeight="1">
      <c r="A251" s="39"/>
      <c r="B251" s="40"/>
      <c r="C251" s="230" t="s">
        <v>619</v>
      </c>
      <c r="D251" s="230" t="s">
        <v>283</v>
      </c>
      <c r="E251" s="231" t="s">
        <v>1156</v>
      </c>
      <c r="F251" s="232" t="s">
        <v>1157</v>
      </c>
      <c r="G251" s="233" t="s">
        <v>410</v>
      </c>
      <c r="H251" s="234">
        <v>362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0.00012999999999999999</v>
      </c>
      <c r="R251" s="240">
        <f>Q251*H251</f>
        <v>0.047059999999999998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1158</v>
      </c>
    </row>
    <row r="252" s="13" customFormat="1">
      <c r="A252" s="13"/>
      <c r="B252" s="244"/>
      <c r="C252" s="245"/>
      <c r="D252" s="246" t="s">
        <v>288</v>
      </c>
      <c r="E252" s="247" t="s">
        <v>1</v>
      </c>
      <c r="F252" s="248" t="s">
        <v>1159</v>
      </c>
      <c r="G252" s="245"/>
      <c r="H252" s="249">
        <v>74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288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281</v>
      </c>
    </row>
    <row r="253" s="15" customFormat="1">
      <c r="A253" s="15"/>
      <c r="B253" s="267"/>
      <c r="C253" s="268"/>
      <c r="D253" s="246" t="s">
        <v>288</v>
      </c>
      <c r="E253" s="269" t="s">
        <v>1</v>
      </c>
      <c r="F253" s="270" t="s">
        <v>465</v>
      </c>
      <c r="G253" s="268"/>
      <c r="H253" s="271">
        <v>74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288</v>
      </c>
      <c r="AU253" s="277" t="s">
        <v>86</v>
      </c>
      <c r="AV253" s="15" t="s">
        <v>94</v>
      </c>
      <c r="AW253" s="15" t="s">
        <v>33</v>
      </c>
      <c r="AX253" s="15" t="s">
        <v>77</v>
      </c>
      <c r="AY253" s="277" t="s">
        <v>281</v>
      </c>
    </row>
    <row r="254" s="13" customFormat="1">
      <c r="A254" s="13"/>
      <c r="B254" s="244"/>
      <c r="C254" s="245"/>
      <c r="D254" s="246" t="s">
        <v>288</v>
      </c>
      <c r="E254" s="247" t="s">
        <v>1</v>
      </c>
      <c r="F254" s="248" t="s">
        <v>1160</v>
      </c>
      <c r="G254" s="245"/>
      <c r="H254" s="249">
        <v>198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288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281</v>
      </c>
    </row>
    <row r="255" s="15" customFormat="1">
      <c r="A255" s="15"/>
      <c r="B255" s="267"/>
      <c r="C255" s="268"/>
      <c r="D255" s="246" t="s">
        <v>288</v>
      </c>
      <c r="E255" s="269" t="s">
        <v>1</v>
      </c>
      <c r="F255" s="270" t="s">
        <v>527</v>
      </c>
      <c r="G255" s="268"/>
      <c r="H255" s="271">
        <v>198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288</v>
      </c>
      <c r="AU255" s="277" t="s">
        <v>86</v>
      </c>
      <c r="AV255" s="15" t="s">
        <v>94</v>
      </c>
      <c r="AW255" s="15" t="s">
        <v>33</v>
      </c>
      <c r="AX255" s="15" t="s">
        <v>77</v>
      </c>
      <c r="AY255" s="277" t="s">
        <v>281</v>
      </c>
    </row>
    <row r="256" s="13" customFormat="1">
      <c r="A256" s="13"/>
      <c r="B256" s="244"/>
      <c r="C256" s="245"/>
      <c r="D256" s="246" t="s">
        <v>288</v>
      </c>
      <c r="E256" s="247" t="s">
        <v>1</v>
      </c>
      <c r="F256" s="248" t="s">
        <v>1161</v>
      </c>
      <c r="G256" s="245"/>
      <c r="H256" s="249">
        <v>90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288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281</v>
      </c>
    </row>
    <row r="257" s="15" customFormat="1">
      <c r="A257" s="15"/>
      <c r="B257" s="267"/>
      <c r="C257" s="268"/>
      <c r="D257" s="246" t="s">
        <v>288</v>
      </c>
      <c r="E257" s="269" t="s">
        <v>1</v>
      </c>
      <c r="F257" s="270" t="s">
        <v>548</v>
      </c>
      <c r="G257" s="268"/>
      <c r="H257" s="271">
        <v>90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288</v>
      </c>
      <c r="AU257" s="277" t="s">
        <v>86</v>
      </c>
      <c r="AV257" s="15" t="s">
        <v>94</v>
      </c>
      <c r="AW257" s="15" t="s">
        <v>33</v>
      </c>
      <c r="AX257" s="15" t="s">
        <v>77</v>
      </c>
      <c r="AY257" s="277" t="s">
        <v>281</v>
      </c>
    </row>
    <row r="258" s="14" customFormat="1">
      <c r="A258" s="14"/>
      <c r="B258" s="256"/>
      <c r="C258" s="257"/>
      <c r="D258" s="246" t="s">
        <v>288</v>
      </c>
      <c r="E258" s="258" t="s">
        <v>1</v>
      </c>
      <c r="F258" s="259" t="s">
        <v>290</v>
      </c>
      <c r="G258" s="257"/>
      <c r="H258" s="260">
        <v>362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288</v>
      </c>
      <c r="AU258" s="266" t="s">
        <v>86</v>
      </c>
      <c r="AV258" s="14" t="s">
        <v>119</v>
      </c>
      <c r="AW258" s="14" t="s">
        <v>33</v>
      </c>
      <c r="AX258" s="14" t="s">
        <v>84</v>
      </c>
      <c r="AY258" s="266" t="s">
        <v>281</v>
      </c>
    </row>
    <row r="259" s="2" customFormat="1" ht="24.15" customHeight="1">
      <c r="A259" s="39"/>
      <c r="B259" s="40"/>
      <c r="C259" s="230" t="s">
        <v>624</v>
      </c>
      <c r="D259" s="230" t="s">
        <v>283</v>
      </c>
      <c r="E259" s="231" t="s">
        <v>1162</v>
      </c>
      <c r="F259" s="232" t="s">
        <v>1163</v>
      </c>
      <c r="G259" s="233" t="s">
        <v>321</v>
      </c>
      <c r="H259" s="234">
        <v>4.9199999999999999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0.17818000000000001</v>
      </c>
      <c r="R259" s="240">
        <f>Q259*H259</f>
        <v>0.87664560000000002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1164</v>
      </c>
    </row>
    <row r="260" s="13" customFormat="1">
      <c r="A260" s="13"/>
      <c r="B260" s="244"/>
      <c r="C260" s="245"/>
      <c r="D260" s="246" t="s">
        <v>288</v>
      </c>
      <c r="E260" s="247" t="s">
        <v>1</v>
      </c>
      <c r="F260" s="248" t="s">
        <v>1165</v>
      </c>
      <c r="G260" s="245"/>
      <c r="H260" s="249">
        <v>4.9199999999999999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288</v>
      </c>
      <c r="AU260" s="255" t="s">
        <v>86</v>
      </c>
      <c r="AV260" s="13" t="s">
        <v>86</v>
      </c>
      <c r="AW260" s="13" t="s">
        <v>33</v>
      </c>
      <c r="AX260" s="13" t="s">
        <v>77</v>
      </c>
      <c r="AY260" s="255" t="s">
        <v>281</v>
      </c>
    </row>
    <row r="261" s="14" customFormat="1">
      <c r="A261" s="14"/>
      <c r="B261" s="256"/>
      <c r="C261" s="257"/>
      <c r="D261" s="246" t="s">
        <v>288</v>
      </c>
      <c r="E261" s="258" t="s">
        <v>1</v>
      </c>
      <c r="F261" s="259" t="s">
        <v>290</v>
      </c>
      <c r="G261" s="257"/>
      <c r="H261" s="260">
        <v>4.9199999999999999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288</v>
      </c>
      <c r="AU261" s="266" t="s">
        <v>86</v>
      </c>
      <c r="AV261" s="14" t="s">
        <v>119</v>
      </c>
      <c r="AW261" s="14" t="s">
        <v>33</v>
      </c>
      <c r="AX261" s="14" t="s">
        <v>84</v>
      </c>
      <c r="AY261" s="266" t="s">
        <v>281</v>
      </c>
    </row>
    <row r="262" s="12" customFormat="1" ht="22.8" customHeight="1">
      <c r="A262" s="12"/>
      <c r="B262" s="214"/>
      <c r="C262" s="215"/>
      <c r="D262" s="216" t="s">
        <v>76</v>
      </c>
      <c r="E262" s="228" t="s">
        <v>307</v>
      </c>
      <c r="F262" s="228" t="s">
        <v>1166</v>
      </c>
      <c r="G262" s="215"/>
      <c r="H262" s="215"/>
      <c r="I262" s="218"/>
      <c r="J262" s="229">
        <f>BK262</f>
        <v>0</v>
      </c>
      <c r="K262" s="215"/>
      <c r="L262" s="220"/>
      <c r="M262" s="221"/>
      <c r="N262" s="222"/>
      <c r="O262" s="222"/>
      <c r="P262" s="223">
        <f>SUM(P263:P827)</f>
        <v>0</v>
      </c>
      <c r="Q262" s="222"/>
      <c r="R262" s="223">
        <f>SUM(R263:R827)</f>
        <v>239.29327584999996</v>
      </c>
      <c r="S262" s="222"/>
      <c r="T262" s="224">
        <f>SUM(T263:T827)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84</v>
      </c>
      <c r="AT262" s="226" t="s">
        <v>76</v>
      </c>
      <c r="AU262" s="226" t="s">
        <v>84</v>
      </c>
      <c r="AY262" s="225" t="s">
        <v>281</v>
      </c>
      <c r="BK262" s="227">
        <f>SUM(BK263:BK827)</f>
        <v>0</v>
      </c>
    </row>
    <row r="263" s="2" customFormat="1" ht="24.15" customHeight="1">
      <c r="A263" s="39"/>
      <c r="B263" s="40"/>
      <c r="C263" s="230" t="s">
        <v>7</v>
      </c>
      <c r="D263" s="230" t="s">
        <v>283</v>
      </c>
      <c r="E263" s="231" t="s">
        <v>1167</v>
      </c>
      <c r="F263" s="232" t="s">
        <v>1168</v>
      </c>
      <c r="G263" s="233" t="s">
        <v>321</v>
      </c>
      <c r="H263" s="234">
        <v>1754.6569999999999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0.0080000000000000002</v>
      </c>
      <c r="R263" s="240">
        <f>Q263*H263</f>
        <v>14.037255999999999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1169</v>
      </c>
    </row>
    <row r="264" s="13" customFormat="1">
      <c r="A264" s="13"/>
      <c r="B264" s="244"/>
      <c r="C264" s="245"/>
      <c r="D264" s="246" t="s">
        <v>288</v>
      </c>
      <c r="E264" s="247" t="s">
        <v>1</v>
      </c>
      <c r="F264" s="248" t="s">
        <v>1170</v>
      </c>
      <c r="G264" s="245"/>
      <c r="H264" s="249">
        <v>41.143999999999998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288</v>
      </c>
      <c r="AU264" s="255" t="s">
        <v>86</v>
      </c>
      <c r="AV264" s="13" t="s">
        <v>86</v>
      </c>
      <c r="AW264" s="13" t="s">
        <v>33</v>
      </c>
      <c r="AX264" s="13" t="s">
        <v>77</v>
      </c>
      <c r="AY264" s="255" t="s">
        <v>281</v>
      </c>
    </row>
    <row r="265" s="13" customFormat="1">
      <c r="A265" s="13"/>
      <c r="B265" s="244"/>
      <c r="C265" s="245"/>
      <c r="D265" s="246" t="s">
        <v>288</v>
      </c>
      <c r="E265" s="247" t="s">
        <v>1</v>
      </c>
      <c r="F265" s="248" t="s">
        <v>1171</v>
      </c>
      <c r="G265" s="245"/>
      <c r="H265" s="249">
        <v>52.392000000000003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288</v>
      </c>
      <c r="AU265" s="255" t="s">
        <v>86</v>
      </c>
      <c r="AV265" s="13" t="s">
        <v>86</v>
      </c>
      <c r="AW265" s="13" t="s">
        <v>33</v>
      </c>
      <c r="AX265" s="13" t="s">
        <v>77</v>
      </c>
      <c r="AY265" s="255" t="s">
        <v>281</v>
      </c>
    </row>
    <row r="266" s="13" customFormat="1">
      <c r="A266" s="13"/>
      <c r="B266" s="244"/>
      <c r="C266" s="245"/>
      <c r="D266" s="246" t="s">
        <v>288</v>
      </c>
      <c r="E266" s="247" t="s">
        <v>1</v>
      </c>
      <c r="F266" s="248" t="s">
        <v>1172</v>
      </c>
      <c r="G266" s="245"/>
      <c r="H266" s="249">
        <v>50.32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288</v>
      </c>
      <c r="AU266" s="255" t="s">
        <v>86</v>
      </c>
      <c r="AV266" s="13" t="s">
        <v>86</v>
      </c>
      <c r="AW266" s="13" t="s">
        <v>33</v>
      </c>
      <c r="AX266" s="13" t="s">
        <v>77</v>
      </c>
      <c r="AY266" s="255" t="s">
        <v>281</v>
      </c>
    </row>
    <row r="267" s="13" customFormat="1">
      <c r="A267" s="13"/>
      <c r="B267" s="244"/>
      <c r="C267" s="245"/>
      <c r="D267" s="246" t="s">
        <v>288</v>
      </c>
      <c r="E267" s="247" t="s">
        <v>1</v>
      </c>
      <c r="F267" s="248" t="s">
        <v>1173</v>
      </c>
      <c r="G267" s="245"/>
      <c r="H267" s="249">
        <v>37.887999999999998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288</v>
      </c>
      <c r="AU267" s="255" t="s">
        <v>86</v>
      </c>
      <c r="AV267" s="13" t="s">
        <v>86</v>
      </c>
      <c r="AW267" s="13" t="s">
        <v>33</v>
      </c>
      <c r="AX267" s="13" t="s">
        <v>77</v>
      </c>
      <c r="AY267" s="255" t="s">
        <v>281</v>
      </c>
    </row>
    <row r="268" s="13" customFormat="1">
      <c r="A268" s="13"/>
      <c r="B268" s="244"/>
      <c r="C268" s="245"/>
      <c r="D268" s="246" t="s">
        <v>288</v>
      </c>
      <c r="E268" s="247" t="s">
        <v>1</v>
      </c>
      <c r="F268" s="248" t="s">
        <v>1174</v>
      </c>
      <c r="G268" s="245"/>
      <c r="H268" s="249">
        <v>49.728000000000002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288</v>
      </c>
      <c r="AU268" s="255" t="s">
        <v>86</v>
      </c>
      <c r="AV268" s="13" t="s">
        <v>86</v>
      </c>
      <c r="AW268" s="13" t="s">
        <v>33</v>
      </c>
      <c r="AX268" s="13" t="s">
        <v>77</v>
      </c>
      <c r="AY268" s="255" t="s">
        <v>281</v>
      </c>
    </row>
    <row r="269" s="13" customFormat="1">
      <c r="A269" s="13"/>
      <c r="B269" s="244"/>
      <c r="C269" s="245"/>
      <c r="D269" s="246" t="s">
        <v>288</v>
      </c>
      <c r="E269" s="247" t="s">
        <v>1</v>
      </c>
      <c r="F269" s="248" t="s">
        <v>1175</v>
      </c>
      <c r="G269" s="245"/>
      <c r="H269" s="249">
        <v>20.128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288</v>
      </c>
      <c r="AU269" s="255" t="s">
        <v>86</v>
      </c>
      <c r="AV269" s="13" t="s">
        <v>86</v>
      </c>
      <c r="AW269" s="13" t="s">
        <v>33</v>
      </c>
      <c r="AX269" s="13" t="s">
        <v>77</v>
      </c>
      <c r="AY269" s="255" t="s">
        <v>281</v>
      </c>
    </row>
    <row r="270" s="13" customFormat="1">
      <c r="A270" s="13"/>
      <c r="B270" s="244"/>
      <c r="C270" s="245"/>
      <c r="D270" s="246" t="s">
        <v>288</v>
      </c>
      <c r="E270" s="247" t="s">
        <v>1</v>
      </c>
      <c r="F270" s="248" t="s">
        <v>1176</v>
      </c>
      <c r="G270" s="245"/>
      <c r="H270" s="249">
        <v>44.399999999999999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288</v>
      </c>
      <c r="AU270" s="255" t="s">
        <v>86</v>
      </c>
      <c r="AV270" s="13" t="s">
        <v>86</v>
      </c>
      <c r="AW270" s="13" t="s">
        <v>33</v>
      </c>
      <c r="AX270" s="13" t="s">
        <v>77</v>
      </c>
      <c r="AY270" s="255" t="s">
        <v>281</v>
      </c>
    </row>
    <row r="271" s="13" customFormat="1">
      <c r="A271" s="13"/>
      <c r="B271" s="244"/>
      <c r="C271" s="245"/>
      <c r="D271" s="246" t="s">
        <v>288</v>
      </c>
      <c r="E271" s="247" t="s">
        <v>1</v>
      </c>
      <c r="F271" s="248" t="s">
        <v>1177</v>
      </c>
      <c r="G271" s="245"/>
      <c r="H271" s="249">
        <v>54.167999999999999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288</v>
      </c>
      <c r="AU271" s="255" t="s">
        <v>86</v>
      </c>
      <c r="AV271" s="13" t="s">
        <v>86</v>
      </c>
      <c r="AW271" s="13" t="s">
        <v>33</v>
      </c>
      <c r="AX271" s="13" t="s">
        <v>77</v>
      </c>
      <c r="AY271" s="255" t="s">
        <v>281</v>
      </c>
    </row>
    <row r="272" s="13" customFormat="1">
      <c r="A272" s="13"/>
      <c r="B272" s="244"/>
      <c r="C272" s="245"/>
      <c r="D272" s="246" t="s">
        <v>288</v>
      </c>
      <c r="E272" s="247" t="s">
        <v>1</v>
      </c>
      <c r="F272" s="248" t="s">
        <v>1178</v>
      </c>
      <c r="G272" s="245"/>
      <c r="H272" s="249">
        <v>110.408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288</v>
      </c>
      <c r="AU272" s="255" t="s">
        <v>86</v>
      </c>
      <c r="AV272" s="13" t="s">
        <v>86</v>
      </c>
      <c r="AW272" s="13" t="s">
        <v>33</v>
      </c>
      <c r="AX272" s="13" t="s">
        <v>77</v>
      </c>
      <c r="AY272" s="255" t="s">
        <v>281</v>
      </c>
    </row>
    <row r="273" s="13" customFormat="1">
      <c r="A273" s="13"/>
      <c r="B273" s="244"/>
      <c r="C273" s="245"/>
      <c r="D273" s="246" t="s">
        <v>288</v>
      </c>
      <c r="E273" s="247" t="s">
        <v>1</v>
      </c>
      <c r="F273" s="248" t="s">
        <v>1179</v>
      </c>
      <c r="G273" s="245"/>
      <c r="H273" s="249">
        <v>19.832000000000001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288</v>
      </c>
      <c r="AU273" s="255" t="s">
        <v>86</v>
      </c>
      <c r="AV273" s="13" t="s">
        <v>86</v>
      </c>
      <c r="AW273" s="13" t="s">
        <v>33</v>
      </c>
      <c r="AX273" s="13" t="s">
        <v>77</v>
      </c>
      <c r="AY273" s="255" t="s">
        <v>281</v>
      </c>
    </row>
    <row r="274" s="13" customFormat="1">
      <c r="A274" s="13"/>
      <c r="B274" s="244"/>
      <c r="C274" s="245"/>
      <c r="D274" s="246" t="s">
        <v>288</v>
      </c>
      <c r="E274" s="247" t="s">
        <v>1</v>
      </c>
      <c r="F274" s="248" t="s">
        <v>1180</v>
      </c>
      <c r="G274" s="245"/>
      <c r="H274" s="249">
        <v>44.399999999999999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288</v>
      </c>
      <c r="AU274" s="255" t="s">
        <v>86</v>
      </c>
      <c r="AV274" s="13" t="s">
        <v>86</v>
      </c>
      <c r="AW274" s="13" t="s">
        <v>33</v>
      </c>
      <c r="AX274" s="13" t="s">
        <v>77</v>
      </c>
      <c r="AY274" s="255" t="s">
        <v>281</v>
      </c>
    </row>
    <row r="275" s="13" customFormat="1">
      <c r="A275" s="13"/>
      <c r="B275" s="244"/>
      <c r="C275" s="245"/>
      <c r="D275" s="246" t="s">
        <v>288</v>
      </c>
      <c r="E275" s="247" t="s">
        <v>1</v>
      </c>
      <c r="F275" s="248" t="s">
        <v>1181</v>
      </c>
      <c r="G275" s="245"/>
      <c r="H275" s="249">
        <v>60.917000000000002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288</v>
      </c>
      <c r="AU275" s="255" t="s">
        <v>86</v>
      </c>
      <c r="AV275" s="13" t="s">
        <v>86</v>
      </c>
      <c r="AW275" s="13" t="s">
        <v>33</v>
      </c>
      <c r="AX275" s="13" t="s">
        <v>77</v>
      </c>
      <c r="AY275" s="255" t="s">
        <v>281</v>
      </c>
    </row>
    <row r="276" s="13" customFormat="1">
      <c r="A276" s="13"/>
      <c r="B276" s="244"/>
      <c r="C276" s="245"/>
      <c r="D276" s="246" t="s">
        <v>288</v>
      </c>
      <c r="E276" s="247" t="s">
        <v>1</v>
      </c>
      <c r="F276" s="248" t="s">
        <v>1182</v>
      </c>
      <c r="G276" s="245"/>
      <c r="H276" s="249">
        <v>64.084000000000003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288</v>
      </c>
      <c r="AU276" s="255" t="s">
        <v>86</v>
      </c>
      <c r="AV276" s="13" t="s">
        <v>86</v>
      </c>
      <c r="AW276" s="13" t="s">
        <v>33</v>
      </c>
      <c r="AX276" s="13" t="s">
        <v>77</v>
      </c>
      <c r="AY276" s="255" t="s">
        <v>281</v>
      </c>
    </row>
    <row r="277" s="13" customFormat="1">
      <c r="A277" s="13"/>
      <c r="B277" s="244"/>
      <c r="C277" s="245"/>
      <c r="D277" s="246" t="s">
        <v>288</v>
      </c>
      <c r="E277" s="247" t="s">
        <v>1</v>
      </c>
      <c r="F277" s="248" t="s">
        <v>1183</v>
      </c>
      <c r="G277" s="245"/>
      <c r="H277" s="249">
        <v>66.007999999999996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288</v>
      </c>
      <c r="AU277" s="255" t="s">
        <v>86</v>
      </c>
      <c r="AV277" s="13" t="s">
        <v>86</v>
      </c>
      <c r="AW277" s="13" t="s">
        <v>33</v>
      </c>
      <c r="AX277" s="13" t="s">
        <v>77</v>
      </c>
      <c r="AY277" s="255" t="s">
        <v>281</v>
      </c>
    </row>
    <row r="278" s="13" customFormat="1">
      <c r="A278" s="13"/>
      <c r="B278" s="244"/>
      <c r="C278" s="245"/>
      <c r="D278" s="246" t="s">
        <v>288</v>
      </c>
      <c r="E278" s="247" t="s">
        <v>1</v>
      </c>
      <c r="F278" s="248" t="s">
        <v>1184</v>
      </c>
      <c r="G278" s="245"/>
      <c r="H278" s="249">
        <v>46.176000000000002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288</v>
      </c>
      <c r="AU278" s="255" t="s">
        <v>86</v>
      </c>
      <c r="AV278" s="13" t="s">
        <v>86</v>
      </c>
      <c r="AW278" s="13" t="s">
        <v>33</v>
      </c>
      <c r="AX278" s="13" t="s">
        <v>77</v>
      </c>
      <c r="AY278" s="255" t="s">
        <v>281</v>
      </c>
    </row>
    <row r="279" s="13" customFormat="1">
      <c r="A279" s="13"/>
      <c r="B279" s="244"/>
      <c r="C279" s="245"/>
      <c r="D279" s="246" t="s">
        <v>288</v>
      </c>
      <c r="E279" s="247" t="s">
        <v>1</v>
      </c>
      <c r="F279" s="248" t="s">
        <v>1185</v>
      </c>
      <c r="G279" s="245"/>
      <c r="H279" s="249">
        <v>48.816000000000002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288</v>
      </c>
      <c r="AU279" s="255" t="s">
        <v>86</v>
      </c>
      <c r="AV279" s="13" t="s">
        <v>86</v>
      </c>
      <c r="AW279" s="13" t="s">
        <v>33</v>
      </c>
      <c r="AX279" s="13" t="s">
        <v>77</v>
      </c>
      <c r="AY279" s="255" t="s">
        <v>281</v>
      </c>
    </row>
    <row r="280" s="13" customFormat="1">
      <c r="A280" s="13"/>
      <c r="B280" s="244"/>
      <c r="C280" s="245"/>
      <c r="D280" s="246" t="s">
        <v>288</v>
      </c>
      <c r="E280" s="247" t="s">
        <v>1</v>
      </c>
      <c r="F280" s="248" t="s">
        <v>1186</v>
      </c>
      <c r="G280" s="245"/>
      <c r="H280" s="249">
        <v>23.780999999999999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288</v>
      </c>
      <c r="AU280" s="255" t="s">
        <v>86</v>
      </c>
      <c r="AV280" s="13" t="s">
        <v>86</v>
      </c>
      <c r="AW280" s="13" t="s">
        <v>33</v>
      </c>
      <c r="AX280" s="13" t="s">
        <v>77</v>
      </c>
      <c r="AY280" s="255" t="s">
        <v>281</v>
      </c>
    </row>
    <row r="281" s="13" customFormat="1">
      <c r="A281" s="13"/>
      <c r="B281" s="244"/>
      <c r="C281" s="245"/>
      <c r="D281" s="246" t="s">
        <v>288</v>
      </c>
      <c r="E281" s="247" t="s">
        <v>1</v>
      </c>
      <c r="F281" s="248" t="s">
        <v>1187</v>
      </c>
      <c r="G281" s="245"/>
      <c r="H281" s="249">
        <v>23.076000000000001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288</v>
      </c>
      <c r="AU281" s="255" t="s">
        <v>86</v>
      </c>
      <c r="AV281" s="13" t="s">
        <v>86</v>
      </c>
      <c r="AW281" s="13" t="s">
        <v>33</v>
      </c>
      <c r="AX281" s="13" t="s">
        <v>77</v>
      </c>
      <c r="AY281" s="255" t="s">
        <v>281</v>
      </c>
    </row>
    <row r="282" s="13" customFormat="1">
      <c r="A282" s="13"/>
      <c r="B282" s="244"/>
      <c r="C282" s="245"/>
      <c r="D282" s="246" t="s">
        <v>288</v>
      </c>
      <c r="E282" s="247" t="s">
        <v>1</v>
      </c>
      <c r="F282" s="248" t="s">
        <v>1188</v>
      </c>
      <c r="G282" s="245"/>
      <c r="H282" s="249">
        <v>71.632000000000005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288</v>
      </c>
      <c r="AU282" s="255" t="s">
        <v>86</v>
      </c>
      <c r="AV282" s="13" t="s">
        <v>86</v>
      </c>
      <c r="AW282" s="13" t="s">
        <v>33</v>
      </c>
      <c r="AX282" s="13" t="s">
        <v>77</v>
      </c>
      <c r="AY282" s="255" t="s">
        <v>281</v>
      </c>
    </row>
    <row r="283" s="13" customFormat="1">
      <c r="A283" s="13"/>
      <c r="B283" s="244"/>
      <c r="C283" s="245"/>
      <c r="D283" s="246" t="s">
        <v>288</v>
      </c>
      <c r="E283" s="247" t="s">
        <v>1</v>
      </c>
      <c r="F283" s="248" t="s">
        <v>1189</v>
      </c>
      <c r="G283" s="245"/>
      <c r="H283" s="249">
        <v>51.799999999999997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288</v>
      </c>
      <c r="AU283" s="255" t="s">
        <v>86</v>
      </c>
      <c r="AV283" s="13" t="s">
        <v>86</v>
      </c>
      <c r="AW283" s="13" t="s">
        <v>33</v>
      </c>
      <c r="AX283" s="13" t="s">
        <v>77</v>
      </c>
      <c r="AY283" s="255" t="s">
        <v>281</v>
      </c>
    </row>
    <row r="284" s="13" customFormat="1">
      <c r="A284" s="13"/>
      <c r="B284" s="244"/>
      <c r="C284" s="245"/>
      <c r="D284" s="246" t="s">
        <v>288</v>
      </c>
      <c r="E284" s="247" t="s">
        <v>1</v>
      </c>
      <c r="F284" s="248" t="s">
        <v>1190</v>
      </c>
      <c r="G284" s="245"/>
      <c r="H284" s="249">
        <v>63.758000000000003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288</v>
      </c>
      <c r="AU284" s="255" t="s">
        <v>86</v>
      </c>
      <c r="AV284" s="13" t="s">
        <v>86</v>
      </c>
      <c r="AW284" s="13" t="s">
        <v>33</v>
      </c>
      <c r="AX284" s="13" t="s">
        <v>77</v>
      </c>
      <c r="AY284" s="255" t="s">
        <v>281</v>
      </c>
    </row>
    <row r="285" s="13" customFormat="1">
      <c r="A285" s="13"/>
      <c r="B285" s="244"/>
      <c r="C285" s="245"/>
      <c r="D285" s="246" t="s">
        <v>288</v>
      </c>
      <c r="E285" s="247" t="s">
        <v>1</v>
      </c>
      <c r="F285" s="248" t="s">
        <v>1191</v>
      </c>
      <c r="G285" s="245"/>
      <c r="H285" s="249">
        <v>120.768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288</v>
      </c>
      <c r="AU285" s="255" t="s">
        <v>86</v>
      </c>
      <c r="AV285" s="13" t="s">
        <v>86</v>
      </c>
      <c r="AW285" s="13" t="s">
        <v>33</v>
      </c>
      <c r="AX285" s="13" t="s">
        <v>77</v>
      </c>
      <c r="AY285" s="255" t="s">
        <v>281</v>
      </c>
    </row>
    <row r="286" s="13" customFormat="1">
      <c r="A286" s="13"/>
      <c r="B286" s="244"/>
      <c r="C286" s="245"/>
      <c r="D286" s="246" t="s">
        <v>288</v>
      </c>
      <c r="E286" s="247" t="s">
        <v>1</v>
      </c>
      <c r="F286" s="248" t="s">
        <v>1192</v>
      </c>
      <c r="G286" s="245"/>
      <c r="H286" s="249">
        <v>120.768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288</v>
      </c>
      <c r="AU286" s="255" t="s">
        <v>86</v>
      </c>
      <c r="AV286" s="13" t="s">
        <v>86</v>
      </c>
      <c r="AW286" s="13" t="s">
        <v>33</v>
      </c>
      <c r="AX286" s="13" t="s">
        <v>77</v>
      </c>
      <c r="AY286" s="255" t="s">
        <v>281</v>
      </c>
    </row>
    <row r="287" s="13" customFormat="1">
      <c r="A287" s="13"/>
      <c r="B287" s="244"/>
      <c r="C287" s="245"/>
      <c r="D287" s="246" t="s">
        <v>288</v>
      </c>
      <c r="E287" s="247" t="s">
        <v>1</v>
      </c>
      <c r="F287" s="248" t="s">
        <v>1193</v>
      </c>
      <c r="G287" s="245"/>
      <c r="H287" s="249">
        <v>75.183999999999998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288</v>
      </c>
      <c r="AU287" s="255" t="s">
        <v>86</v>
      </c>
      <c r="AV287" s="13" t="s">
        <v>86</v>
      </c>
      <c r="AW287" s="13" t="s">
        <v>33</v>
      </c>
      <c r="AX287" s="13" t="s">
        <v>77</v>
      </c>
      <c r="AY287" s="255" t="s">
        <v>281</v>
      </c>
    </row>
    <row r="288" s="13" customFormat="1">
      <c r="A288" s="13"/>
      <c r="B288" s="244"/>
      <c r="C288" s="245"/>
      <c r="D288" s="246" t="s">
        <v>288</v>
      </c>
      <c r="E288" s="247" t="s">
        <v>1</v>
      </c>
      <c r="F288" s="248" t="s">
        <v>1194</v>
      </c>
      <c r="G288" s="245"/>
      <c r="H288" s="249">
        <v>120.768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288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281</v>
      </c>
    </row>
    <row r="289" s="13" customFormat="1">
      <c r="A289" s="13"/>
      <c r="B289" s="244"/>
      <c r="C289" s="245"/>
      <c r="D289" s="246" t="s">
        <v>288</v>
      </c>
      <c r="E289" s="247" t="s">
        <v>1</v>
      </c>
      <c r="F289" s="248" t="s">
        <v>1195</v>
      </c>
      <c r="G289" s="245"/>
      <c r="H289" s="249">
        <v>65.001999999999995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288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281</v>
      </c>
    </row>
    <row r="290" s="13" customFormat="1">
      <c r="A290" s="13"/>
      <c r="B290" s="244"/>
      <c r="C290" s="245"/>
      <c r="D290" s="246" t="s">
        <v>288</v>
      </c>
      <c r="E290" s="247" t="s">
        <v>1</v>
      </c>
      <c r="F290" s="248" t="s">
        <v>1196</v>
      </c>
      <c r="G290" s="245"/>
      <c r="H290" s="249">
        <v>103.896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288</v>
      </c>
      <c r="AU290" s="255" t="s">
        <v>86</v>
      </c>
      <c r="AV290" s="13" t="s">
        <v>86</v>
      </c>
      <c r="AW290" s="13" t="s">
        <v>33</v>
      </c>
      <c r="AX290" s="13" t="s">
        <v>77</v>
      </c>
      <c r="AY290" s="255" t="s">
        <v>281</v>
      </c>
    </row>
    <row r="291" s="13" customFormat="1">
      <c r="A291" s="13"/>
      <c r="B291" s="244"/>
      <c r="C291" s="245"/>
      <c r="D291" s="246" t="s">
        <v>288</v>
      </c>
      <c r="E291" s="247" t="s">
        <v>1</v>
      </c>
      <c r="F291" s="248" t="s">
        <v>1197</v>
      </c>
      <c r="G291" s="245"/>
      <c r="H291" s="249">
        <v>50.024000000000001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288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281</v>
      </c>
    </row>
    <row r="292" s="13" customFormat="1">
      <c r="A292" s="13"/>
      <c r="B292" s="244"/>
      <c r="C292" s="245"/>
      <c r="D292" s="246" t="s">
        <v>288</v>
      </c>
      <c r="E292" s="247" t="s">
        <v>1</v>
      </c>
      <c r="F292" s="248" t="s">
        <v>1198</v>
      </c>
      <c r="G292" s="245"/>
      <c r="H292" s="249">
        <v>50.616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288</v>
      </c>
      <c r="AU292" s="255" t="s">
        <v>86</v>
      </c>
      <c r="AV292" s="13" t="s">
        <v>86</v>
      </c>
      <c r="AW292" s="13" t="s">
        <v>33</v>
      </c>
      <c r="AX292" s="13" t="s">
        <v>77</v>
      </c>
      <c r="AY292" s="255" t="s">
        <v>281</v>
      </c>
    </row>
    <row r="293" s="13" customFormat="1">
      <c r="A293" s="13"/>
      <c r="B293" s="244"/>
      <c r="C293" s="245"/>
      <c r="D293" s="246" t="s">
        <v>288</v>
      </c>
      <c r="E293" s="247" t="s">
        <v>1</v>
      </c>
      <c r="F293" s="248" t="s">
        <v>1199</v>
      </c>
      <c r="G293" s="245"/>
      <c r="H293" s="249">
        <v>59.241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288</v>
      </c>
      <c r="AU293" s="255" t="s">
        <v>86</v>
      </c>
      <c r="AV293" s="13" t="s">
        <v>86</v>
      </c>
      <c r="AW293" s="13" t="s">
        <v>33</v>
      </c>
      <c r="AX293" s="13" t="s">
        <v>77</v>
      </c>
      <c r="AY293" s="255" t="s">
        <v>281</v>
      </c>
    </row>
    <row r="294" s="13" customFormat="1">
      <c r="A294" s="13"/>
      <c r="B294" s="244"/>
      <c r="C294" s="245"/>
      <c r="D294" s="246" t="s">
        <v>288</v>
      </c>
      <c r="E294" s="247" t="s">
        <v>1</v>
      </c>
      <c r="F294" s="248" t="s">
        <v>1200</v>
      </c>
      <c r="G294" s="245"/>
      <c r="H294" s="249">
        <v>36.408000000000001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288</v>
      </c>
      <c r="AU294" s="255" t="s">
        <v>86</v>
      </c>
      <c r="AV294" s="13" t="s">
        <v>86</v>
      </c>
      <c r="AW294" s="13" t="s">
        <v>33</v>
      </c>
      <c r="AX294" s="13" t="s">
        <v>77</v>
      </c>
      <c r="AY294" s="255" t="s">
        <v>281</v>
      </c>
    </row>
    <row r="295" s="13" customFormat="1">
      <c r="A295" s="13"/>
      <c r="B295" s="244"/>
      <c r="C295" s="245"/>
      <c r="D295" s="246" t="s">
        <v>288</v>
      </c>
      <c r="E295" s="247" t="s">
        <v>1</v>
      </c>
      <c r="F295" s="248" t="s">
        <v>1201</v>
      </c>
      <c r="G295" s="245"/>
      <c r="H295" s="249">
        <v>27.527999999999999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288</v>
      </c>
      <c r="AU295" s="255" t="s">
        <v>86</v>
      </c>
      <c r="AV295" s="13" t="s">
        <v>86</v>
      </c>
      <c r="AW295" s="13" t="s">
        <v>33</v>
      </c>
      <c r="AX295" s="13" t="s">
        <v>77</v>
      </c>
      <c r="AY295" s="255" t="s">
        <v>281</v>
      </c>
    </row>
    <row r="296" s="13" customFormat="1">
      <c r="A296" s="13"/>
      <c r="B296" s="244"/>
      <c r="C296" s="245"/>
      <c r="D296" s="246" t="s">
        <v>288</v>
      </c>
      <c r="E296" s="247" t="s">
        <v>1</v>
      </c>
      <c r="F296" s="248" t="s">
        <v>1202</v>
      </c>
      <c r="G296" s="245"/>
      <c r="H296" s="249">
        <v>49.845999999999997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288</v>
      </c>
      <c r="AU296" s="255" t="s">
        <v>86</v>
      </c>
      <c r="AV296" s="13" t="s">
        <v>86</v>
      </c>
      <c r="AW296" s="13" t="s">
        <v>33</v>
      </c>
      <c r="AX296" s="13" t="s">
        <v>77</v>
      </c>
      <c r="AY296" s="255" t="s">
        <v>281</v>
      </c>
    </row>
    <row r="297" s="15" customFormat="1">
      <c r="A297" s="15"/>
      <c r="B297" s="267"/>
      <c r="C297" s="268"/>
      <c r="D297" s="246" t="s">
        <v>288</v>
      </c>
      <c r="E297" s="269" t="s">
        <v>1</v>
      </c>
      <c r="F297" s="270" t="s">
        <v>465</v>
      </c>
      <c r="G297" s="268"/>
      <c r="H297" s="271">
        <v>1924.905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7" t="s">
        <v>288</v>
      </c>
      <c r="AU297" s="277" t="s">
        <v>86</v>
      </c>
      <c r="AV297" s="15" t="s">
        <v>94</v>
      </c>
      <c r="AW297" s="15" t="s">
        <v>33</v>
      </c>
      <c r="AX297" s="15" t="s">
        <v>77</v>
      </c>
      <c r="AY297" s="277" t="s">
        <v>281</v>
      </c>
    </row>
    <row r="298" s="13" customFormat="1">
      <c r="A298" s="13"/>
      <c r="B298" s="244"/>
      <c r="C298" s="245"/>
      <c r="D298" s="246" t="s">
        <v>288</v>
      </c>
      <c r="E298" s="247" t="s">
        <v>1</v>
      </c>
      <c r="F298" s="248" t="s">
        <v>1203</v>
      </c>
      <c r="G298" s="245"/>
      <c r="H298" s="249">
        <v>-1.3999999999999999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288</v>
      </c>
      <c r="AU298" s="255" t="s">
        <v>86</v>
      </c>
      <c r="AV298" s="13" t="s">
        <v>86</v>
      </c>
      <c r="AW298" s="13" t="s">
        <v>33</v>
      </c>
      <c r="AX298" s="13" t="s">
        <v>77</v>
      </c>
      <c r="AY298" s="255" t="s">
        <v>281</v>
      </c>
    </row>
    <row r="299" s="13" customFormat="1">
      <c r="A299" s="13"/>
      <c r="B299" s="244"/>
      <c r="C299" s="245"/>
      <c r="D299" s="246" t="s">
        <v>288</v>
      </c>
      <c r="E299" s="247" t="s">
        <v>1</v>
      </c>
      <c r="F299" s="248" t="s">
        <v>1009</v>
      </c>
      <c r="G299" s="245"/>
      <c r="H299" s="249">
        <v>-1.4350000000000001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288</v>
      </c>
      <c r="AU299" s="255" t="s">
        <v>86</v>
      </c>
      <c r="AV299" s="13" t="s">
        <v>86</v>
      </c>
      <c r="AW299" s="13" t="s">
        <v>33</v>
      </c>
      <c r="AX299" s="13" t="s">
        <v>77</v>
      </c>
      <c r="AY299" s="255" t="s">
        <v>281</v>
      </c>
    </row>
    <row r="300" s="13" customFormat="1">
      <c r="A300" s="13"/>
      <c r="B300" s="244"/>
      <c r="C300" s="245"/>
      <c r="D300" s="246" t="s">
        <v>288</v>
      </c>
      <c r="E300" s="247" t="s">
        <v>1</v>
      </c>
      <c r="F300" s="248" t="s">
        <v>1203</v>
      </c>
      <c r="G300" s="245"/>
      <c r="H300" s="249">
        <v>-1.3999999999999999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288</v>
      </c>
      <c r="AU300" s="255" t="s">
        <v>86</v>
      </c>
      <c r="AV300" s="13" t="s">
        <v>86</v>
      </c>
      <c r="AW300" s="13" t="s">
        <v>33</v>
      </c>
      <c r="AX300" s="13" t="s">
        <v>77</v>
      </c>
      <c r="AY300" s="255" t="s">
        <v>281</v>
      </c>
    </row>
    <row r="301" s="13" customFormat="1">
      <c r="A301" s="13"/>
      <c r="B301" s="244"/>
      <c r="C301" s="245"/>
      <c r="D301" s="246" t="s">
        <v>288</v>
      </c>
      <c r="E301" s="247" t="s">
        <v>1</v>
      </c>
      <c r="F301" s="248" t="s">
        <v>1009</v>
      </c>
      <c r="G301" s="245"/>
      <c r="H301" s="249">
        <v>-1.4350000000000001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288</v>
      </c>
      <c r="AU301" s="255" t="s">
        <v>86</v>
      </c>
      <c r="AV301" s="13" t="s">
        <v>86</v>
      </c>
      <c r="AW301" s="13" t="s">
        <v>33</v>
      </c>
      <c r="AX301" s="13" t="s">
        <v>77</v>
      </c>
      <c r="AY301" s="255" t="s">
        <v>281</v>
      </c>
    </row>
    <row r="302" s="13" customFormat="1">
      <c r="A302" s="13"/>
      <c r="B302" s="244"/>
      <c r="C302" s="245"/>
      <c r="D302" s="246" t="s">
        <v>288</v>
      </c>
      <c r="E302" s="247" t="s">
        <v>1</v>
      </c>
      <c r="F302" s="248" t="s">
        <v>1008</v>
      </c>
      <c r="G302" s="245"/>
      <c r="H302" s="249">
        <v>-1.5760000000000001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288</v>
      </c>
      <c r="AU302" s="255" t="s">
        <v>86</v>
      </c>
      <c r="AV302" s="13" t="s">
        <v>86</v>
      </c>
      <c r="AW302" s="13" t="s">
        <v>33</v>
      </c>
      <c r="AX302" s="13" t="s">
        <v>77</v>
      </c>
      <c r="AY302" s="255" t="s">
        <v>281</v>
      </c>
    </row>
    <row r="303" s="13" customFormat="1">
      <c r="A303" s="13"/>
      <c r="B303" s="244"/>
      <c r="C303" s="245"/>
      <c r="D303" s="246" t="s">
        <v>288</v>
      </c>
      <c r="E303" s="247" t="s">
        <v>1</v>
      </c>
      <c r="F303" s="248" t="s">
        <v>1203</v>
      </c>
      <c r="G303" s="245"/>
      <c r="H303" s="249">
        <v>-1.3999999999999999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288</v>
      </c>
      <c r="AU303" s="255" t="s">
        <v>86</v>
      </c>
      <c r="AV303" s="13" t="s">
        <v>86</v>
      </c>
      <c r="AW303" s="13" t="s">
        <v>33</v>
      </c>
      <c r="AX303" s="13" t="s">
        <v>77</v>
      </c>
      <c r="AY303" s="255" t="s">
        <v>281</v>
      </c>
    </row>
    <row r="304" s="13" customFormat="1">
      <c r="A304" s="13"/>
      <c r="B304" s="244"/>
      <c r="C304" s="245"/>
      <c r="D304" s="246" t="s">
        <v>288</v>
      </c>
      <c r="E304" s="247" t="s">
        <v>1</v>
      </c>
      <c r="F304" s="248" t="s">
        <v>1008</v>
      </c>
      <c r="G304" s="245"/>
      <c r="H304" s="249">
        <v>-1.5760000000000001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288</v>
      </c>
      <c r="AU304" s="255" t="s">
        <v>86</v>
      </c>
      <c r="AV304" s="13" t="s">
        <v>86</v>
      </c>
      <c r="AW304" s="13" t="s">
        <v>33</v>
      </c>
      <c r="AX304" s="13" t="s">
        <v>77</v>
      </c>
      <c r="AY304" s="255" t="s">
        <v>281</v>
      </c>
    </row>
    <row r="305" s="13" customFormat="1">
      <c r="A305" s="13"/>
      <c r="B305" s="244"/>
      <c r="C305" s="245"/>
      <c r="D305" s="246" t="s">
        <v>288</v>
      </c>
      <c r="E305" s="247" t="s">
        <v>1</v>
      </c>
      <c r="F305" s="248" t="s">
        <v>1008</v>
      </c>
      <c r="G305" s="245"/>
      <c r="H305" s="249">
        <v>-1.5760000000000001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288</v>
      </c>
      <c r="AU305" s="255" t="s">
        <v>86</v>
      </c>
      <c r="AV305" s="13" t="s">
        <v>86</v>
      </c>
      <c r="AW305" s="13" t="s">
        <v>33</v>
      </c>
      <c r="AX305" s="13" t="s">
        <v>77</v>
      </c>
      <c r="AY305" s="255" t="s">
        <v>281</v>
      </c>
    </row>
    <row r="306" s="13" customFormat="1">
      <c r="A306" s="13"/>
      <c r="B306" s="244"/>
      <c r="C306" s="245"/>
      <c r="D306" s="246" t="s">
        <v>288</v>
      </c>
      <c r="E306" s="247" t="s">
        <v>1</v>
      </c>
      <c r="F306" s="248" t="s">
        <v>1204</v>
      </c>
      <c r="G306" s="245"/>
      <c r="H306" s="249">
        <v>-0.83999999999999997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288</v>
      </c>
      <c r="AU306" s="255" t="s">
        <v>86</v>
      </c>
      <c r="AV306" s="13" t="s">
        <v>86</v>
      </c>
      <c r="AW306" s="13" t="s">
        <v>33</v>
      </c>
      <c r="AX306" s="13" t="s">
        <v>77</v>
      </c>
      <c r="AY306" s="255" t="s">
        <v>281</v>
      </c>
    </row>
    <row r="307" s="13" customFormat="1">
      <c r="A307" s="13"/>
      <c r="B307" s="244"/>
      <c r="C307" s="245"/>
      <c r="D307" s="246" t="s">
        <v>288</v>
      </c>
      <c r="E307" s="247" t="s">
        <v>1</v>
      </c>
      <c r="F307" s="248" t="s">
        <v>1008</v>
      </c>
      <c r="G307" s="245"/>
      <c r="H307" s="249">
        <v>-1.5760000000000001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288</v>
      </c>
      <c r="AU307" s="255" t="s">
        <v>86</v>
      </c>
      <c r="AV307" s="13" t="s">
        <v>86</v>
      </c>
      <c r="AW307" s="13" t="s">
        <v>33</v>
      </c>
      <c r="AX307" s="13" t="s">
        <v>77</v>
      </c>
      <c r="AY307" s="255" t="s">
        <v>281</v>
      </c>
    </row>
    <row r="308" s="13" customFormat="1">
      <c r="A308" s="13"/>
      <c r="B308" s="244"/>
      <c r="C308" s="245"/>
      <c r="D308" s="246" t="s">
        <v>288</v>
      </c>
      <c r="E308" s="247" t="s">
        <v>1</v>
      </c>
      <c r="F308" s="248" t="s">
        <v>1008</v>
      </c>
      <c r="G308" s="245"/>
      <c r="H308" s="249">
        <v>-1.5760000000000001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288</v>
      </c>
      <c r="AU308" s="255" t="s">
        <v>86</v>
      </c>
      <c r="AV308" s="13" t="s">
        <v>86</v>
      </c>
      <c r="AW308" s="13" t="s">
        <v>33</v>
      </c>
      <c r="AX308" s="13" t="s">
        <v>77</v>
      </c>
      <c r="AY308" s="255" t="s">
        <v>281</v>
      </c>
    </row>
    <row r="309" s="13" customFormat="1">
      <c r="A309" s="13"/>
      <c r="B309" s="244"/>
      <c r="C309" s="245"/>
      <c r="D309" s="246" t="s">
        <v>288</v>
      </c>
      <c r="E309" s="247" t="s">
        <v>1</v>
      </c>
      <c r="F309" s="248" t="s">
        <v>1008</v>
      </c>
      <c r="G309" s="245"/>
      <c r="H309" s="249">
        <v>-1.5760000000000001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288</v>
      </c>
      <c r="AU309" s="255" t="s">
        <v>86</v>
      </c>
      <c r="AV309" s="13" t="s">
        <v>86</v>
      </c>
      <c r="AW309" s="13" t="s">
        <v>33</v>
      </c>
      <c r="AX309" s="13" t="s">
        <v>77</v>
      </c>
      <c r="AY309" s="255" t="s">
        <v>281</v>
      </c>
    </row>
    <row r="310" s="13" customFormat="1">
      <c r="A310" s="13"/>
      <c r="B310" s="244"/>
      <c r="C310" s="245"/>
      <c r="D310" s="246" t="s">
        <v>288</v>
      </c>
      <c r="E310" s="247" t="s">
        <v>1</v>
      </c>
      <c r="F310" s="248" t="s">
        <v>1008</v>
      </c>
      <c r="G310" s="245"/>
      <c r="H310" s="249">
        <v>-1.5760000000000001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288</v>
      </c>
      <c r="AU310" s="255" t="s">
        <v>86</v>
      </c>
      <c r="AV310" s="13" t="s">
        <v>86</v>
      </c>
      <c r="AW310" s="13" t="s">
        <v>33</v>
      </c>
      <c r="AX310" s="13" t="s">
        <v>77</v>
      </c>
      <c r="AY310" s="255" t="s">
        <v>281</v>
      </c>
    </row>
    <row r="311" s="13" customFormat="1">
      <c r="A311" s="13"/>
      <c r="B311" s="244"/>
      <c r="C311" s="245"/>
      <c r="D311" s="246" t="s">
        <v>288</v>
      </c>
      <c r="E311" s="247" t="s">
        <v>1</v>
      </c>
      <c r="F311" s="248" t="s">
        <v>1205</v>
      </c>
      <c r="G311" s="245"/>
      <c r="H311" s="249">
        <v>-0.54000000000000004</v>
      </c>
      <c r="I311" s="250"/>
      <c r="J311" s="245"/>
      <c r="K311" s="245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288</v>
      </c>
      <c r="AU311" s="255" t="s">
        <v>86</v>
      </c>
      <c r="AV311" s="13" t="s">
        <v>86</v>
      </c>
      <c r="AW311" s="13" t="s">
        <v>33</v>
      </c>
      <c r="AX311" s="13" t="s">
        <v>77</v>
      </c>
      <c r="AY311" s="255" t="s">
        <v>281</v>
      </c>
    </row>
    <row r="312" s="13" customFormat="1">
      <c r="A312" s="13"/>
      <c r="B312" s="244"/>
      <c r="C312" s="245"/>
      <c r="D312" s="246" t="s">
        <v>288</v>
      </c>
      <c r="E312" s="247" t="s">
        <v>1</v>
      </c>
      <c r="F312" s="248" t="s">
        <v>1016</v>
      </c>
      <c r="G312" s="245"/>
      <c r="H312" s="249">
        <v>-1.379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288</v>
      </c>
      <c r="AU312" s="255" t="s">
        <v>86</v>
      </c>
      <c r="AV312" s="13" t="s">
        <v>86</v>
      </c>
      <c r="AW312" s="13" t="s">
        <v>33</v>
      </c>
      <c r="AX312" s="13" t="s">
        <v>77</v>
      </c>
      <c r="AY312" s="255" t="s">
        <v>281</v>
      </c>
    </row>
    <row r="313" s="13" customFormat="1">
      <c r="A313" s="13"/>
      <c r="B313" s="244"/>
      <c r="C313" s="245"/>
      <c r="D313" s="246" t="s">
        <v>288</v>
      </c>
      <c r="E313" s="247" t="s">
        <v>1</v>
      </c>
      <c r="F313" s="248" t="s">
        <v>1016</v>
      </c>
      <c r="G313" s="245"/>
      <c r="H313" s="249">
        <v>-1.379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288</v>
      </c>
      <c r="AU313" s="255" t="s">
        <v>86</v>
      </c>
      <c r="AV313" s="13" t="s">
        <v>86</v>
      </c>
      <c r="AW313" s="13" t="s">
        <v>33</v>
      </c>
      <c r="AX313" s="13" t="s">
        <v>77</v>
      </c>
      <c r="AY313" s="255" t="s">
        <v>281</v>
      </c>
    </row>
    <row r="314" s="13" customFormat="1">
      <c r="A314" s="13"/>
      <c r="B314" s="244"/>
      <c r="C314" s="245"/>
      <c r="D314" s="246" t="s">
        <v>288</v>
      </c>
      <c r="E314" s="247" t="s">
        <v>1</v>
      </c>
      <c r="F314" s="248" t="s">
        <v>1016</v>
      </c>
      <c r="G314" s="245"/>
      <c r="H314" s="249">
        <v>-1.379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288</v>
      </c>
      <c r="AU314" s="255" t="s">
        <v>86</v>
      </c>
      <c r="AV314" s="13" t="s">
        <v>86</v>
      </c>
      <c r="AW314" s="13" t="s">
        <v>33</v>
      </c>
      <c r="AX314" s="13" t="s">
        <v>77</v>
      </c>
      <c r="AY314" s="255" t="s">
        <v>281</v>
      </c>
    </row>
    <row r="315" s="13" customFormat="1">
      <c r="A315" s="13"/>
      <c r="B315" s="244"/>
      <c r="C315" s="245"/>
      <c r="D315" s="246" t="s">
        <v>288</v>
      </c>
      <c r="E315" s="247" t="s">
        <v>1</v>
      </c>
      <c r="F315" s="248" t="s">
        <v>1205</v>
      </c>
      <c r="G315" s="245"/>
      <c r="H315" s="249">
        <v>-0.54000000000000004</v>
      </c>
      <c r="I315" s="250"/>
      <c r="J315" s="245"/>
      <c r="K315" s="245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288</v>
      </c>
      <c r="AU315" s="255" t="s">
        <v>86</v>
      </c>
      <c r="AV315" s="13" t="s">
        <v>86</v>
      </c>
      <c r="AW315" s="13" t="s">
        <v>33</v>
      </c>
      <c r="AX315" s="13" t="s">
        <v>77</v>
      </c>
      <c r="AY315" s="255" t="s">
        <v>281</v>
      </c>
    </row>
    <row r="316" s="13" customFormat="1">
      <c r="A316" s="13"/>
      <c r="B316" s="244"/>
      <c r="C316" s="245"/>
      <c r="D316" s="246" t="s">
        <v>288</v>
      </c>
      <c r="E316" s="247" t="s">
        <v>1</v>
      </c>
      <c r="F316" s="248" t="s">
        <v>1205</v>
      </c>
      <c r="G316" s="245"/>
      <c r="H316" s="249">
        <v>-0.54000000000000004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288</v>
      </c>
      <c r="AU316" s="255" t="s">
        <v>86</v>
      </c>
      <c r="AV316" s="13" t="s">
        <v>86</v>
      </c>
      <c r="AW316" s="13" t="s">
        <v>33</v>
      </c>
      <c r="AX316" s="13" t="s">
        <v>77</v>
      </c>
      <c r="AY316" s="255" t="s">
        <v>281</v>
      </c>
    </row>
    <row r="317" s="13" customFormat="1">
      <c r="A317" s="13"/>
      <c r="B317" s="244"/>
      <c r="C317" s="245"/>
      <c r="D317" s="246" t="s">
        <v>288</v>
      </c>
      <c r="E317" s="247" t="s">
        <v>1</v>
      </c>
      <c r="F317" s="248" t="s">
        <v>1205</v>
      </c>
      <c r="G317" s="245"/>
      <c r="H317" s="249">
        <v>-0.54000000000000004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288</v>
      </c>
      <c r="AU317" s="255" t="s">
        <v>86</v>
      </c>
      <c r="AV317" s="13" t="s">
        <v>86</v>
      </c>
      <c r="AW317" s="13" t="s">
        <v>33</v>
      </c>
      <c r="AX317" s="13" t="s">
        <v>77</v>
      </c>
      <c r="AY317" s="255" t="s">
        <v>281</v>
      </c>
    </row>
    <row r="318" s="13" customFormat="1">
      <c r="A318" s="13"/>
      <c r="B318" s="244"/>
      <c r="C318" s="245"/>
      <c r="D318" s="246" t="s">
        <v>288</v>
      </c>
      <c r="E318" s="247" t="s">
        <v>1</v>
      </c>
      <c r="F318" s="248" t="s">
        <v>1206</v>
      </c>
      <c r="G318" s="245"/>
      <c r="H318" s="249">
        <v>-1.0800000000000001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288</v>
      </c>
      <c r="AU318" s="255" t="s">
        <v>86</v>
      </c>
      <c r="AV318" s="13" t="s">
        <v>86</v>
      </c>
      <c r="AW318" s="13" t="s">
        <v>33</v>
      </c>
      <c r="AX318" s="13" t="s">
        <v>77</v>
      </c>
      <c r="AY318" s="255" t="s">
        <v>281</v>
      </c>
    </row>
    <row r="319" s="13" customFormat="1">
      <c r="A319" s="13"/>
      <c r="B319" s="244"/>
      <c r="C319" s="245"/>
      <c r="D319" s="246" t="s">
        <v>288</v>
      </c>
      <c r="E319" s="247" t="s">
        <v>1</v>
      </c>
      <c r="F319" s="248" t="s">
        <v>1011</v>
      </c>
      <c r="G319" s="245"/>
      <c r="H319" s="249">
        <v>-1.7729999999999999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288</v>
      </c>
      <c r="AU319" s="255" t="s">
        <v>86</v>
      </c>
      <c r="AV319" s="13" t="s">
        <v>86</v>
      </c>
      <c r="AW319" s="13" t="s">
        <v>33</v>
      </c>
      <c r="AX319" s="13" t="s">
        <v>77</v>
      </c>
      <c r="AY319" s="255" t="s">
        <v>281</v>
      </c>
    </row>
    <row r="320" s="13" customFormat="1">
      <c r="A320" s="13"/>
      <c r="B320" s="244"/>
      <c r="C320" s="245"/>
      <c r="D320" s="246" t="s">
        <v>288</v>
      </c>
      <c r="E320" s="247" t="s">
        <v>1</v>
      </c>
      <c r="F320" s="248" t="s">
        <v>1008</v>
      </c>
      <c r="G320" s="245"/>
      <c r="H320" s="249">
        <v>-1.5760000000000001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288</v>
      </c>
      <c r="AU320" s="255" t="s">
        <v>86</v>
      </c>
      <c r="AV320" s="13" t="s">
        <v>86</v>
      </c>
      <c r="AW320" s="13" t="s">
        <v>33</v>
      </c>
      <c r="AX320" s="13" t="s">
        <v>77</v>
      </c>
      <c r="AY320" s="255" t="s">
        <v>281</v>
      </c>
    </row>
    <row r="321" s="13" customFormat="1">
      <c r="A321" s="13"/>
      <c r="B321" s="244"/>
      <c r="C321" s="245"/>
      <c r="D321" s="246" t="s">
        <v>288</v>
      </c>
      <c r="E321" s="247" t="s">
        <v>1</v>
      </c>
      <c r="F321" s="248" t="s">
        <v>1008</v>
      </c>
      <c r="G321" s="245"/>
      <c r="H321" s="249">
        <v>-1.5760000000000001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288</v>
      </c>
      <c r="AU321" s="255" t="s">
        <v>86</v>
      </c>
      <c r="AV321" s="13" t="s">
        <v>86</v>
      </c>
      <c r="AW321" s="13" t="s">
        <v>33</v>
      </c>
      <c r="AX321" s="13" t="s">
        <v>77</v>
      </c>
      <c r="AY321" s="255" t="s">
        <v>281</v>
      </c>
    </row>
    <row r="322" s="13" customFormat="1">
      <c r="A322" s="13"/>
      <c r="B322" s="244"/>
      <c r="C322" s="245"/>
      <c r="D322" s="246" t="s">
        <v>288</v>
      </c>
      <c r="E322" s="247" t="s">
        <v>1</v>
      </c>
      <c r="F322" s="248" t="s">
        <v>1012</v>
      </c>
      <c r="G322" s="245"/>
      <c r="H322" s="249">
        <v>-2.1669999999999998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288</v>
      </c>
      <c r="AU322" s="255" t="s">
        <v>86</v>
      </c>
      <c r="AV322" s="13" t="s">
        <v>86</v>
      </c>
      <c r="AW322" s="13" t="s">
        <v>33</v>
      </c>
      <c r="AX322" s="13" t="s">
        <v>77</v>
      </c>
      <c r="AY322" s="255" t="s">
        <v>281</v>
      </c>
    </row>
    <row r="323" s="13" customFormat="1">
      <c r="A323" s="13"/>
      <c r="B323" s="244"/>
      <c r="C323" s="245"/>
      <c r="D323" s="246" t="s">
        <v>288</v>
      </c>
      <c r="E323" s="247" t="s">
        <v>1</v>
      </c>
      <c r="F323" s="248" t="s">
        <v>1013</v>
      </c>
      <c r="G323" s="245"/>
      <c r="H323" s="249">
        <v>-2.8570000000000002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288</v>
      </c>
      <c r="AU323" s="255" t="s">
        <v>86</v>
      </c>
      <c r="AV323" s="13" t="s">
        <v>86</v>
      </c>
      <c r="AW323" s="13" t="s">
        <v>33</v>
      </c>
      <c r="AX323" s="13" t="s">
        <v>77</v>
      </c>
      <c r="AY323" s="255" t="s">
        <v>281</v>
      </c>
    </row>
    <row r="324" s="13" customFormat="1">
      <c r="A324" s="13"/>
      <c r="B324" s="244"/>
      <c r="C324" s="245"/>
      <c r="D324" s="246" t="s">
        <v>288</v>
      </c>
      <c r="E324" s="247" t="s">
        <v>1</v>
      </c>
      <c r="F324" s="248" t="s">
        <v>1011</v>
      </c>
      <c r="G324" s="245"/>
      <c r="H324" s="249">
        <v>-1.7729999999999999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288</v>
      </c>
      <c r="AU324" s="255" t="s">
        <v>86</v>
      </c>
      <c r="AV324" s="13" t="s">
        <v>86</v>
      </c>
      <c r="AW324" s="13" t="s">
        <v>33</v>
      </c>
      <c r="AX324" s="13" t="s">
        <v>77</v>
      </c>
      <c r="AY324" s="255" t="s">
        <v>281</v>
      </c>
    </row>
    <row r="325" s="13" customFormat="1">
      <c r="A325" s="13"/>
      <c r="B325" s="244"/>
      <c r="C325" s="245"/>
      <c r="D325" s="246" t="s">
        <v>288</v>
      </c>
      <c r="E325" s="247" t="s">
        <v>1</v>
      </c>
      <c r="F325" s="248" t="s">
        <v>1016</v>
      </c>
      <c r="G325" s="245"/>
      <c r="H325" s="249">
        <v>-1.379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288</v>
      </c>
      <c r="AU325" s="255" t="s">
        <v>86</v>
      </c>
      <c r="AV325" s="13" t="s">
        <v>86</v>
      </c>
      <c r="AW325" s="13" t="s">
        <v>33</v>
      </c>
      <c r="AX325" s="13" t="s">
        <v>77</v>
      </c>
      <c r="AY325" s="255" t="s">
        <v>281</v>
      </c>
    </row>
    <row r="326" s="13" customFormat="1">
      <c r="A326" s="13"/>
      <c r="B326" s="244"/>
      <c r="C326" s="245"/>
      <c r="D326" s="246" t="s">
        <v>288</v>
      </c>
      <c r="E326" s="247" t="s">
        <v>1</v>
      </c>
      <c r="F326" s="248" t="s">
        <v>1008</v>
      </c>
      <c r="G326" s="245"/>
      <c r="H326" s="249">
        <v>-1.5760000000000001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288</v>
      </c>
      <c r="AU326" s="255" t="s">
        <v>86</v>
      </c>
      <c r="AV326" s="13" t="s">
        <v>86</v>
      </c>
      <c r="AW326" s="13" t="s">
        <v>33</v>
      </c>
      <c r="AX326" s="13" t="s">
        <v>77</v>
      </c>
      <c r="AY326" s="255" t="s">
        <v>281</v>
      </c>
    </row>
    <row r="327" s="13" customFormat="1">
      <c r="A327" s="13"/>
      <c r="B327" s="244"/>
      <c r="C327" s="245"/>
      <c r="D327" s="246" t="s">
        <v>288</v>
      </c>
      <c r="E327" s="247" t="s">
        <v>1</v>
      </c>
      <c r="F327" s="248" t="s">
        <v>1008</v>
      </c>
      <c r="G327" s="245"/>
      <c r="H327" s="249">
        <v>-1.5760000000000001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288</v>
      </c>
      <c r="AU327" s="255" t="s">
        <v>86</v>
      </c>
      <c r="AV327" s="13" t="s">
        <v>86</v>
      </c>
      <c r="AW327" s="13" t="s">
        <v>33</v>
      </c>
      <c r="AX327" s="13" t="s">
        <v>77</v>
      </c>
      <c r="AY327" s="255" t="s">
        <v>281</v>
      </c>
    </row>
    <row r="328" s="13" customFormat="1">
      <c r="A328" s="13"/>
      <c r="B328" s="244"/>
      <c r="C328" s="245"/>
      <c r="D328" s="246" t="s">
        <v>288</v>
      </c>
      <c r="E328" s="247" t="s">
        <v>1</v>
      </c>
      <c r="F328" s="248" t="s">
        <v>1008</v>
      </c>
      <c r="G328" s="245"/>
      <c r="H328" s="249">
        <v>-1.5760000000000001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288</v>
      </c>
      <c r="AU328" s="255" t="s">
        <v>86</v>
      </c>
      <c r="AV328" s="13" t="s">
        <v>86</v>
      </c>
      <c r="AW328" s="13" t="s">
        <v>33</v>
      </c>
      <c r="AX328" s="13" t="s">
        <v>77</v>
      </c>
      <c r="AY328" s="255" t="s">
        <v>281</v>
      </c>
    </row>
    <row r="329" s="13" customFormat="1">
      <c r="A329" s="13"/>
      <c r="B329" s="244"/>
      <c r="C329" s="245"/>
      <c r="D329" s="246" t="s">
        <v>288</v>
      </c>
      <c r="E329" s="247" t="s">
        <v>1</v>
      </c>
      <c r="F329" s="248" t="s">
        <v>1203</v>
      </c>
      <c r="G329" s="245"/>
      <c r="H329" s="249">
        <v>-1.3999999999999999</v>
      </c>
      <c r="I329" s="250"/>
      <c r="J329" s="245"/>
      <c r="K329" s="245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288</v>
      </c>
      <c r="AU329" s="255" t="s">
        <v>86</v>
      </c>
      <c r="AV329" s="13" t="s">
        <v>86</v>
      </c>
      <c r="AW329" s="13" t="s">
        <v>33</v>
      </c>
      <c r="AX329" s="13" t="s">
        <v>77</v>
      </c>
      <c r="AY329" s="255" t="s">
        <v>281</v>
      </c>
    </row>
    <row r="330" s="13" customFormat="1">
      <c r="A330" s="13"/>
      <c r="B330" s="244"/>
      <c r="C330" s="245"/>
      <c r="D330" s="246" t="s">
        <v>288</v>
      </c>
      <c r="E330" s="247" t="s">
        <v>1</v>
      </c>
      <c r="F330" s="248" t="s">
        <v>1203</v>
      </c>
      <c r="G330" s="245"/>
      <c r="H330" s="249">
        <v>-1.3999999999999999</v>
      </c>
      <c r="I330" s="250"/>
      <c r="J330" s="245"/>
      <c r="K330" s="245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288</v>
      </c>
      <c r="AU330" s="255" t="s">
        <v>86</v>
      </c>
      <c r="AV330" s="13" t="s">
        <v>86</v>
      </c>
      <c r="AW330" s="13" t="s">
        <v>33</v>
      </c>
      <c r="AX330" s="13" t="s">
        <v>77</v>
      </c>
      <c r="AY330" s="255" t="s">
        <v>281</v>
      </c>
    </row>
    <row r="331" s="13" customFormat="1">
      <c r="A331" s="13"/>
      <c r="B331" s="244"/>
      <c r="C331" s="245"/>
      <c r="D331" s="246" t="s">
        <v>288</v>
      </c>
      <c r="E331" s="247" t="s">
        <v>1</v>
      </c>
      <c r="F331" s="248" t="s">
        <v>1012</v>
      </c>
      <c r="G331" s="245"/>
      <c r="H331" s="249">
        <v>-2.1669999999999998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288</v>
      </c>
      <c r="AU331" s="255" t="s">
        <v>86</v>
      </c>
      <c r="AV331" s="13" t="s">
        <v>86</v>
      </c>
      <c r="AW331" s="13" t="s">
        <v>33</v>
      </c>
      <c r="AX331" s="13" t="s">
        <v>77</v>
      </c>
      <c r="AY331" s="255" t="s">
        <v>281</v>
      </c>
    </row>
    <row r="332" s="13" customFormat="1">
      <c r="A332" s="13"/>
      <c r="B332" s="244"/>
      <c r="C332" s="245"/>
      <c r="D332" s="246" t="s">
        <v>288</v>
      </c>
      <c r="E332" s="247" t="s">
        <v>1</v>
      </c>
      <c r="F332" s="248" t="s">
        <v>1207</v>
      </c>
      <c r="G332" s="245"/>
      <c r="H332" s="249">
        <v>-3.5459999999999998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288</v>
      </c>
      <c r="AU332" s="255" t="s">
        <v>86</v>
      </c>
      <c r="AV332" s="13" t="s">
        <v>86</v>
      </c>
      <c r="AW332" s="13" t="s">
        <v>33</v>
      </c>
      <c r="AX332" s="13" t="s">
        <v>77</v>
      </c>
      <c r="AY332" s="255" t="s">
        <v>281</v>
      </c>
    </row>
    <row r="333" s="13" customFormat="1">
      <c r="A333" s="13"/>
      <c r="B333" s="244"/>
      <c r="C333" s="245"/>
      <c r="D333" s="246" t="s">
        <v>288</v>
      </c>
      <c r="E333" s="247" t="s">
        <v>1</v>
      </c>
      <c r="F333" s="248" t="s">
        <v>1208</v>
      </c>
      <c r="G333" s="245"/>
      <c r="H333" s="249">
        <v>-3.0339999999999998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288</v>
      </c>
      <c r="AU333" s="255" t="s">
        <v>86</v>
      </c>
      <c r="AV333" s="13" t="s">
        <v>86</v>
      </c>
      <c r="AW333" s="13" t="s">
        <v>33</v>
      </c>
      <c r="AX333" s="13" t="s">
        <v>77</v>
      </c>
      <c r="AY333" s="255" t="s">
        <v>281</v>
      </c>
    </row>
    <row r="334" s="13" customFormat="1">
      <c r="A334" s="13"/>
      <c r="B334" s="244"/>
      <c r="C334" s="245"/>
      <c r="D334" s="246" t="s">
        <v>288</v>
      </c>
      <c r="E334" s="247" t="s">
        <v>1</v>
      </c>
      <c r="F334" s="248" t="s">
        <v>1013</v>
      </c>
      <c r="G334" s="245"/>
      <c r="H334" s="249">
        <v>-2.8570000000000002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288</v>
      </c>
      <c r="AU334" s="255" t="s">
        <v>86</v>
      </c>
      <c r="AV334" s="13" t="s">
        <v>86</v>
      </c>
      <c r="AW334" s="13" t="s">
        <v>33</v>
      </c>
      <c r="AX334" s="13" t="s">
        <v>77</v>
      </c>
      <c r="AY334" s="255" t="s">
        <v>281</v>
      </c>
    </row>
    <row r="335" s="13" customFormat="1">
      <c r="A335" s="13"/>
      <c r="B335" s="244"/>
      <c r="C335" s="245"/>
      <c r="D335" s="246" t="s">
        <v>288</v>
      </c>
      <c r="E335" s="247" t="s">
        <v>1</v>
      </c>
      <c r="F335" s="248" t="s">
        <v>1209</v>
      </c>
      <c r="G335" s="245"/>
      <c r="H335" s="249">
        <v>-3.7799999999999998</v>
      </c>
      <c r="I335" s="250"/>
      <c r="J335" s="245"/>
      <c r="K335" s="245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288</v>
      </c>
      <c r="AU335" s="255" t="s">
        <v>86</v>
      </c>
      <c r="AV335" s="13" t="s">
        <v>86</v>
      </c>
      <c r="AW335" s="13" t="s">
        <v>33</v>
      </c>
      <c r="AX335" s="13" t="s">
        <v>77</v>
      </c>
      <c r="AY335" s="255" t="s">
        <v>281</v>
      </c>
    </row>
    <row r="336" s="13" customFormat="1">
      <c r="A336" s="13"/>
      <c r="B336" s="244"/>
      <c r="C336" s="245"/>
      <c r="D336" s="246" t="s">
        <v>288</v>
      </c>
      <c r="E336" s="247" t="s">
        <v>1</v>
      </c>
      <c r="F336" s="248" t="s">
        <v>1210</v>
      </c>
      <c r="G336" s="245"/>
      <c r="H336" s="249">
        <v>-2.625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288</v>
      </c>
      <c r="AU336" s="255" t="s">
        <v>86</v>
      </c>
      <c r="AV336" s="13" t="s">
        <v>86</v>
      </c>
      <c r="AW336" s="13" t="s">
        <v>33</v>
      </c>
      <c r="AX336" s="13" t="s">
        <v>77</v>
      </c>
      <c r="AY336" s="255" t="s">
        <v>281</v>
      </c>
    </row>
    <row r="337" s="13" customFormat="1">
      <c r="A337" s="13"/>
      <c r="B337" s="244"/>
      <c r="C337" s="245"/>
      <c r="D337" s="246" t="s">
        <v>288</v>
      </c>
      <c r="E337" s="247" t="s">
        <v>1</v>
      </c>
      <c r="F337" s="248" t="s">
        <v>1013</v>
      </c>
      <c r="G337" s="245"/>
      <c r="H337" s="249">
        <v>-2.8570000000000002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288</v>
      </c>
      <c r="AU337" s="255" t="s">
        <v>86</v>
      </c>
      <c r="AV337" s="13" t="s">
        <v>86</v>
      </c>
      <c r="AW337" s="13" t="s">
        <v>33</v>
      </c>
      <c r="AX337" s="13" t="s">
        <v>77</v>
      </c>
      <c r="AY337" s="255" t="s">
        <v>281</v>
      </c>
    </row>
    <row r="338" s="13" customFormat="1">
      <c r="A338" s="13"/>
      <c r="B338" s="244"/>
      <c r="C338" s="245"/>
      <c r="D338" s="246" t="s">
        <v>288</v>
      </c>
      <c r="E338" s="247" t="s">
        <v>1</v>
      </c>
      <c r="F338" s="248" t="s">
        <v>1211</v>
      </c>
      <c r="G338" s="245"/>
      <c r="H338" s="249">
        <v>-1.6000000000000001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288</v>
      </c>
      <c r="AU338" s="255" t="s">
        <v>86</v>
      </c>
      <c r="AV338" s="13" t="s">
        <v>86</v>
      </c>
      <c r="AW338" s="13" t="s">
        <v>33</v>
      </c>
      <c r="AX338" s="13" t="s">
        <v>77</v>
      </c>
      <c r="AY338" s="255" t="s">
        <v>281</v>
      </c>
    </row>
    <row r="339" s="13" customFormat="1">
      <c r="A339" s="13"/>
      <c r="B339" s="244"/>
      <c r="C339" s="245"/>
      <c r="D339" s="246" t="s">
        <v>288</v>
      </c>
      <c r="E339" s="247" t="s">
        <v>1</v>
      </c>
      <c r="F339" s="248" t="s">
        <v>1209</v>
      </c>
      <c r="G339" s="245"/>
      <c r="H339" s="249">
        <v>-3.7799999999999998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288</v>
      </c>
      <c r="AU339" s="255" t="s">
        <v>86</v>
      </c>
      <c r="AV339" s="13" t="s">
        <v>86</v>
      </c>
      <c r="AW339" s="13" t="s">
        <v>33</v>
      </c>
      <c r="AX339" s="13" t="s">
        <v>77</v>
      </c>
      <c r="AY339" s="255" t="s">
        <v>281</v>
      </c>
    </row>
    <row r="340" s="13" customFormat="1">
      <c r="A340" s="13"/>
      <c r="B340" s="244"/>
      <c r="C340" s="245"/>
      <c r="D340" s="246" t="s">
        <v>288</v>
      </c>
      <c r="E340" s="247" t="s">
        <v>1</v>
      </c>
      <c r="F340" s="248" t="s">
        <v>1212</v>
      </c>
      <c r="G340" s="245"/>
      <c r="H340" s="249">
        <v>-1.25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288</v>
      </c>
      <c r="AU340" s="255" t="s">
        <v>86</v>
      </c>
      <c r="AV340" s="13" t="s">
        <v>86</v>
      </c>
      <c r="AW340" s="13" t="s">
        <v>33</v>
      </c>
      <c r="AX340" s="13" t="s">
        <v>77</v>
      </c>
      <c r="AY340" s="255" t="s">
        <v>281</v>
      </c>
    </row>
    <row r="341" s="13" customFormat="1">
      <c r="A341" s="13"/>
      <c r="B341" s="244"/>
      <c r="C341" s="245"/>
      <c r="D341" s="246" t="s">
        <v>288</v>
      </c>
      <c r="E341" s="247" t="s">
        <v>1</v>
      </c>
      <c r="F341" s="248" t="s">
        <v>1213</v>
      </c>
      <c r="G341" s="245"/>
      <c r="H341" s="249">
        <v>-1.3600000000000001</v>
      </c>
      <c r="I341" s="250"/>
      <c r="J341" s="245"/>
      <c r="K341" s="245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288</v>
      </c>
      <c r="AU341" s="255" t="s">
        <v>86</v>
      </c>
      <c r="AV341" s="13" t="s">
        <v>86</v>
      </c>
      <c r="AW341" s="13" t="s">
        <v>33</v>
      </c>
      <c r="AX341" s="13" t="s">
        <v>77</v>
      </c>
      <c r="AY341" s="255" t="s">
        <v>281</v>
      </c>
    </row>
    <row r="342" s="13" customFormat="1">
      <c r="A342" s="13"/>
      <c r="B342" s="244"/>
      <c r="C342" s="245"/>
      <c r="D342" s="246" t="s">
        <v>288</v>
      </c>
      <c r="E342" s="247" t="s">
        <v>1</v>
      </c>
      <c r="F342" s="248" t="s">
        <v>1011</v>
      </c>
      <c r="G342" s="245"/>
      <c r="H342" s="249">
        <v>-1.7729999999999999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288</v>
      </c>
      <c r="AU342" s="255" t="s">
        <v>86</v>
      </c>
      <c r="AV342" s="13" t="s">
        <v>86</v>
      </c>
      <c r="AW342" s="13" t="s">
        <v>33</v>
      </c>
      <c r="AX342" s="13" t="s">
        <v>77</v>
      </c>
      <c r="AY342" s="255" t="s">
        <v>281</v>
      </c>
    </row>
    <row r="343" s="13" customFormat="1">
      <c r="A343" s="13"/>
      <c r="B343" s="244"/>
      <c r="C343" s="245"/>
      <c r="D343" s="246" t="s">
        <v>288</v>
      </c>
      <c r="E343" s="247" t="s">
        <v>1</v>
      </c>
      <c r="F343" s="248" t="s">
        <v>1203</v>
      </c>
      <c r="G343" s="245"/>
      <c r="H343" s="249">
        <v>-1.3999999999999999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288</v>
      </c>
      <c r="AU343" s="255" t="s">
        <v>86</v>
      </c>
      <c r="AV343" s="13" t="s">
        <v>86</v>
      </c>
      <c r="AW343" s="13" t="s">
        <v>33</v>
      </c>
      <c r="AX343" s="13" t="s">
        <v>77</v>
      </c>
      <c r="AY343" s="255" t="s">
        <v>281</v>
      </c>
    </row>
    <row r="344" s="13" customFormat="1">
      <c r="A344" s="13"/>
      <c r="B344" s="244"/>
      <c r="C344" s="245"/>
      <c r="D344" s="246" t="s">
        <v>288</v>
      </c>
      <c r="E344" s="247" t="s">
        <v>1</v>
      </c>
      <c r="F344" s="248" t="s">
        <v>1203</v>
      </c>
      <c r="G344" s="245"/>
      <c r="H344" s="249">
        <v>-1.3999999999999999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288</v>
      </c>
      <c r="AU344" s="255" t="s">
        <v>86</v>
      </c>
      <c r="AV344" s="13" t="s">
        <v>86</v>
      </c>
      <c r="AW344" s="13" t="s">
        <v>33</v>
      </c>
      <c r="AX344" s="13" t="s">
        <v>77</v>
      </c>
      <c r="AY344" s="255" t="s">
        <v>281</v>
      </c>
    </row>
    <row r="345" s="13" customFormat="1">
      <c r="A345" s="13"/>
      <c r="B345" s="244"/>
      <c r="C345" s="245"/>
      <c r="D345" s="246" t="s">
        <v>288</v>
      </c>
      <c r="E345" s="247" t="s">
        <v>1</v>
      </c>
      <c r="F345" s="248" t="s">
        <v>1211</v>
      </c>
      <c r="G345" s="245"/>
      <c r="H345" s="249">
        <v>-1.6000000000000001</v>
      </c>
      <c r="I345" s="250"/>
      <c r="J345" s="245"/>
      <c r="K345" s="245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288</v>
      </c>
      <c r="AU345" s="255" t="s">
        <v>86</v>
      </c>
      <c r="AV345" s="13" t="s">
        <v>86</v>
      </c>
      <c r="AW345" s="13" t="s">
        <v>33</v>
      </c>
      <c r="AX345" s="13" t="s">
        <v>77</v>
      </c>
      <c r="AY345" s="255" t="s">
        <v>281</v>
      </c>
    </row>
    <row r="346" s="13" customFormat="1">
      <c r="A346" s="13"/>
      <c r="B346" s="244"/>
      <c r="C346" s="245"/>
      <c r="D346" s="246" t="s">
        <v>288</v>
      </c>
      <c r="E346" s="247" t="s">
        <v>1</v>
      </c>
      <c r="F346" s="248" t="s">
        <v>1008</v>
      </c>
      <c r="G346" s="245"/>
      <c r="H346" s="249">
        <v>-1.5760000000000001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288</v>
      </c>
      <c r="AU346" s="255" t="s">
        <v>86</v>
      </c>
      <c r="AV346" s="13" t="s">
        <v>86</v>
      </c>
      <c r="AW346" s="13" t="s">
        <v>33</v>
      </c>
      <c r="AX346" s="13" t="s">
        <v>77</v>
      </c>
      <c r="AY346" s="255" t="s">
        <v>281</v>
      </c>
    </row>
    <row r="347" s="13" customFormat="1">
      <c r="A347" s="13"/>
      <c r="B347" s="244"/>
      <c r="C347" s="245"/>
      <c r="D347" s="246" t="s">
        <v>288</v>
      </c>
      <c r="E347" s="247" t="s">
        <v>1</v>
      </c>
      <c r="F347" s="248" t="s">
        <v>1211</v>
      </c>
      <c r="G347" s="245"/>
      <c r="H347" s="249">
        <v>-1.6000000000000001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288</v>
      </c>
      <c r="AU347" s="255" t="s">
        <v>86</v>
      </c>
      <c r="AV347" s="13" t="s">
        <v>86</v>
      </c>
      <c r="AW347" s="13" t="s">
        <v>33</v>
      </c>
      <c r="AX347" s="13" t="s">
        <v>77</v>
      </c>
      <c r="AY347" s="255" t="s">
        <v>281</v>
      </c>
    </row>
    <row r="348" s="13" customFormat="1">
      <c r="A348" s="13"/>
      <c r="B348" s="244"/>
      <c r="C348" s="245"/>
      <c r="D348" s="246" t="s">
        <v>288</v>
      </c>
      <c r="E348" s="247" t="s">
        <v>1</v>
      </c>
      <c r="F348" s="248" t="s">
        <v>1211</v>
      </c>
      <c r="G348" s="245"/>
      <c r="H348" s="249">
        <v>-1.6000000000000001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288</v>
      </c>
      <c r="AU348" s="255" t="s">
        <v>86</v>
      </c>
      <c r="AV348" s="13" t="s">
        <v>86</v>
      </c>
      <c r="AW348" s="13" t="s">
        <v>33</v>
      </c>
      <c r="AX348" s="13" t="s">
        <v>77</v>
      </c>
      <c r="AY348" s="255" t="s">
        <v>281</v>
      </c>
    </row>
    <row r="349" s="13" customFormat="1">
      <c r="A349" s="13"/>
      <c r="B349" s="244"/>
      <c r="C349" s="245"/>
      <c r="D349" s="246" t="s">
        <v>288</v>
      </c>
      <c r="E349" s="247" t="s">
        <v>1</v>
      </c>
      <c r="F349" s="248" t="s">
        <v>1008</v>
      </c>
      <c r="G349" s="245"/>
      <c r="H349" s="249">
        <v>-1.5760000000000001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288</v>
      </c>
      <c r="AU349" s="255" t="s">
        <v>86</v>
      </c>
      <c r="AV349" s="13" t="s">
        <v>86</v>
      </c>
      <c r="AW349" s="13" t="s">
        <v>33</v>
      </c>
      <c r="AX349" s="13" t="s">
        <v>77</v>
      </c>
      <c r="AY349" s="255" t="s">
        <v>281</v>
      </c>
    </row>
    <row r="350" s="13" customFormat="1">
      <c r="A350" s="13"/>
      <c r="B350" s="244"/>
      <c r="C350" s="245"/>
      <c r="D350" s="246" t="s">
        <v>288</v>
      </c>
      <c r="E350" s="247" t="s">
        <v>1</v>
      </c>
      <c r="F350" s="248" t="s">
        <v>1008</v>
      </c>
      <c r="G350" s="245"/>
      <c r="H350" s="249">
        <v>-1.5760000000000001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288</v>
      </c>
      <c r="AU350" s="255" t="s">
        <v>86</v>
      </c>
      <c r="AV350" s="13" t="s">
        <v>86</v>
      </c>
      <c r="AW350" s="13" t="s">
        <v>33</v>
      </c>
      <c r="AX350" s="13" t="s">
        <v>77</v>
      </c>
      <c r="AY350" s="255" t="s">
        <v>281</v>
      </c>
    </row>
    <row r="351" s="13" customFormat="1">
      <c r="A351" s="13"/>
      <c r="B351" s="244"/>
      <c r="C351" s="245"/>
      <c r="D351" s="246" t="s">
        <v>288</v>
      </c>
      <c r="E351" s="247" t="s">
        <v>1</v>
      </c>
      <c r="F351" s="248" t="s">
        <v>1008</v>
      </c>
      <c r="G351" s="245"/>
      <c r="H351" s="249">
        <v>-1.5760000000000001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288</v>
      </c>
      <c r="AU351" s="255" t="s">
        <v>86</v>
      </c>
      <c r="AV351" s="13" t="s">
        <v>86</v>
      </c>
      <c r="AW351" s="13" t="s">
        <v>33</v>
      </c>
      <c r="AX351" s="13" t="s">
        <v>77</v>
      </c>
      <c r="AY351" s="255" t="s">
        <v>281</v>
      </c>
    </row>
    <row r="352" s="13" customFormat="1">
      <c r="A352" s="13"/>
      <c r="B352" s="244"/>
      <c r="C352" s="245"/>
      <c r="D352" s="246" t="s">
        <v>288</v>
      </c>
      <c r="E352" s="247" t="s">
        <v>1</v>
      </c>
      <c r="F352" s="248" t="s">
        <v>1203</v>
      </c>
      <c r="G352" s="245"/>
      <c r="H352" s="249">
        <v>-1.3999999999999999</v>
      </c>
      <c r="I352" s="250"/>
      <c r="J352" s="245"/>
      <c r="K352" s="245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288</v>
      </c>
      <c r="AU352" s="255" t="s">
        <v>86</v>
      </c>
      <c r="AV352" s="13" t="s">
        <v>86</v>
      </c>
      <c r="AW352" s="13" t="s">
        <v>33</v>
      </c>
      <c r="AX352" s="13" t="s">
        <v>77</v>
      </c>
      <c r="AY352" s="255" t="s">
        <v>281</v>
      </c>
    </row>
    <row r="353" s="13" customFormat="1">
      <c r="A353" s="13"/>
      <c r="B353" s="244"/>
      <c r="C353" s="245"/>
      <c r="D353" s="246" t="s">
        <v>288</v>
      </c>
      <c r="E353" s="247" t="s">
        <v>1</v>
      </c>
      <c r="F353" s="248" t="s">
        <v>1214</v>
      </c>
      <c r="G353" s="245"/>
      <c r="H353" s="249">
        <v>-3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288</v>
      </c>
      <c r="AU353" s="255" t="s">
        <v>86</v>
      </c>
      <c r="AV353" s="13" t="s">
        <v>86</v>
      </c>
      <c r="AW353" s="13" t="s">
        <v>33</v>
      </c>
      <c r="AX353" s="13" t="s">
        <v>77</v>
      </c>
      <c r="AY353" s="255" t="s">
        <v>281</v>
      </c>
    </row>
    <row r="354" s="13" customFormat="1">
      <c r="A354" s="13"/>
      <c r="B354" s="244"/>
      <c r="C354" s="245"/>
      <c r="D354" s="246" t="s">
        <v>288</v>
      </c>
      <c r="E354" s="247" t="s">
        <v>1</v>
      </c>
      <c r="F354" s="248" t="s">
        <v>1008</v>
      </c>
      <c r="G354" s="245"/>
      <c r="H354" s="249">
        <v>-1.5760000000000001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288</v>
      </c>
      <c r="AU354" s="255" t="s">
        <v>86</v>
      </c>
      <c r="AV354" s="13" t="s">
        <v>86</v>
      </c>
      <c r="AW354" s="13" t="s">
        <v>33</v>
      </c>
      <c r="AX354" s="13" t="s">
        <v>77</v>
      </c>
      <c r="AY354" s="255" t="s">
        <v>281</v>
      </c>
    </row>
    <row r="355" s="13" customFormat="1">
      <c r="A355" s="13"/>
      <c r="B355" s="244"/>
      <c r="C355" s="245"/>
      <c r="D355" s="246" t="s">
        <v>288</v>
      </c>
      <c r="E355" s="247" t="s">
        <v>1</v>
      </c>
      <c r="F355" s="248" t="s">
        <v>1008</v>
      </c>
      <c r="G355" s="245"/>
      <c r="H355" s="249">
        <v>-1.5760000000000001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288</v>
      </c>
      <c r="AU355" s="255" t="s">
        <v>86</v>
      </c>
      <c r="AV355" s="13" t="s">
        <v>86</v>
      </c>
      <c r="AW355" s="13" t="s">
        <v>33</v>
      </c>
      <c r="AX355" s="13" t="s">
        <v>77</v>
      </c>
      <c r="AY355" s="255" t="s">
        <v>281</v>
      </c>
    </row>
    <row r="356" s="13" customFormat="1">
      <c r="A356" s="13"/>
      <c r="B356" s="244"/>
      <c r="C356" s="245"/>
      <c r="D356" s="246" t="s">
        <v>288</v>
      </c>
      <c r="E356" s="247" t="s">
        <v>1</v>
      </c>
      <c r="F356" s="248" t="s">
        <v>1215</v>
      </c>
      <c r="G356" s="245"/>
      <c r="H356" s="249">
        <v>-2.73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288</v>
      </c>
      <c r="AU356" s="255" t="s">
        <v>86</v>
      </c>
      <c r="AV356" s="13" t="s">
        <v>86</v>
      </c>
      <c r="AW356" s="13" t="s">
        <v>33</v>
      </c>
      <c r="AX356" s="13" t="s">
        <v>77</v>
      </c>
      <c r="AY356" s="255" t="s">
        <v>281</v>
      </c>
    </row>
    <row r="357" s="13" customFormat="1">
      <c r="A357" s="13"/>
      <c r="B357" s="244"/>
      <c r="C357" s="245"/>
      <c r="D357" s="246" t="s">
        <v>288</v>
      </c>
      <c r="E357" s="247" t="s">
        <v>1</v>
      </c>
      <c r="F357" s="248" t="s">
        <v>1203</v>
      </c>
      <c r="G357" s="245"/>
      <c r="H357" s="249">
        <v>-1.3999999999999999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288</v>
      </c>
      <c r="AU357" s="255" t="s">
        <v>86</v>
      </c>
      <c r="AV357" s="13" t="s">
        <v>86</v>
      </c>
      <c r="AW357" s="13" t="s">
        <v>33</v>
      </c>
      <c r="AX357" s="13" t="s">
        <v>77</v>
      </c>
      <c r="AY357" s="255" t="s">
        <v>281</v>
      </c>
    </row>
    <row r="358" s="13" customFormat="1">
      <c r="A358" s="13"/>
      <c r="B358" s="244"/>
      <c r="C358" s="245"/>
      <c r="D358" s="246" t="s">
        <v>288</v>
      </c>
      <c r="E358" s="247" t="s">
        <v>1</v>
      </c>
      <c r="F358" s="248" t="s">
        <v>1216</v>
      </c>
      <c r="G358" s="245"/>
      <c r="H358" s="249">
        <v>-1.6799999999999999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288</v>
      </c>
      <c r="AU358" s="255" t="s">
        <v>86</v>
      </c>
      <c r="AV358" s="13" t="s">
        <v>86</v>
      </c>
      <c r="AW358" s="13" t="s">
        <v>33</v>
      </c>
      <c r="AX358" s="13" t="s">
        <v>77</v>
      </c>
      <c r="AY358" s="255" t="s">
        <v>281</v>
      </c>
    </row>
    <row r="359" s="13" customFormat="1">
      <c r="A359" s="13"/>
      <c r="B359" s="244"/>
      <c r="C359" s="245"/>
      <c r="D359" s="246" t="s">
        <v>288</v>
      </c>
      <c r="E359" s="247" t="s">
        <v>1</v>
      </c>
      <c r="F359" s="248" t="s">
        <v>1203</v>
      </c>
      <c r="G359" s="245"/>
      <c r="H359" s="249">
        <v>-1.3999999999999999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288</v>
      </c>
      <c r="AU359" s="255" t="s">
        <v>86</v>
      </c>
      <c r="AV359" s="13" t="s">
        <v>86</v>
      </c>
      <c r="AW359" s="13" t="s">
        <v>33</v>
      </c>
      <c r="AX359" s="13" t="s">
        <v>77</v>
      </c>
      <c r="AY359" s="255" t="s">
        <v>281</v>
      </c>
    </row>
    <row r="360" s="13" customFormat="1">
      <c r="A360" s="13"/>
      <c r="B360" s="244"/>
      <c r="C360" s="245"/>
      <c r="D360" s="246" t="s">
        <v>288</v>
      </c>
      <c r="E360" s="247" t="s">
        <v>1</v>
      </c>
      <c r="F360" s="248" t="s">
        <v>1203</v>
      </c>
      <c r="G360" s="245"/>
      <c r="H360" s="249">
        <v>-1.3999999999999999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288</v>
      </c>
      <c r="AU360" s="255" t="s">
        <v>86</v>
      </c>
      <c r="AV360" s="13" t="s">
        <v>86</v>
      </c>
      <c r="AW360" s="13" t="s">
        <v>33</v>
      </c>
      <c r="AX360" s="13" t="s">
        <v>77</v>
      </c>
      <c r="AY360" s="255" t="s">
        <v>281</v>
      </c>
    </row>
    <row r="361" s="13" customFormat="1">
      <c r="A361" s="13"/>
      <c r="B361" s="244"/>
      <c r="C361" s="245"/>
      <c r="D361" s="246" t="s">
        <v>288</v>
      </c>
      <c r="E361" s="247" t="s">
        <v>1</v>
      </c>
      <c r="F361" s="248" t="s">
        <v>1216</v>
      </c>
      <c r="G361" s="245"/>
      <c r="H361" s="249">
        <v>-1.6799999999999999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288</v>
      </c>
      <c r="AU361" s="255" t="s">
        <v>86</v>
      </c>
      <c r="AV361" s="13" t="s">
        <v>86</v>
      </c>
      <c r="AW361" s="13" t="s">
        <v>33</v>
      </c>
      <c r="AX361" s="13" t="s">
        <v>77</v>
      </c>
      <c r="AY361" s="255" t="s">
        <v>281</v>
      </c>
    </row>
    <row r="362" s="13" customFormat="1">
      <c r="A362" s="13"/>
      <c r="B362" s="244"/>
      <c r="C362" s="245"/>
      <c r="D362" s="246" t="s">
        <v>288</v>
      </c>
      <c r="E362" s="247" t="s">
        <v>1</v>
      </c>
      <c r="F362" s="248" t="s">
        <v>1217</v>
      </c>
      <c r="G362" s="245"/>
      <c r="H362" s="249">
        <v>-0.65000000000000002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288</v>
      </c>
      <c r="AU362" s="255" t="s">
        <v>86</v>
      </c>
      <c r="AV362" s="13" t="s">
        <v>86</v>
      </c>
      <c r="AW362" s="13" t="s">
        <v>33</v>
      </c>
      <c r="AX362" s="13" t="s">
        <v>77</v>
      </c>
      <c r="AY362" s="255" t="s">
        <v>281</v>
      </c>
    </row>
    <row r="363" s="13" customFormat="1">
      <c r="A363" s="13"/>
      <c r="B363" s="244"/>
      <c r="C363" s="245"/>
      <c r="D363" s="246" t="s">
        <v>288</v>
      </c>
      <c r="E363" s="247" t="s">
        <v>1</v>
      </c>
      <c r="F363" s="248" t="s">
        <v>1217</v>
      </c>
      <c r="G363" s="245"/>
      <c r="H363" s="249">
        <v>-0.65000000000000002</v>
      </c>
      <c r="I363" s="250"/>
      <c r="J363" s="245"/>
      <c r="K363" s="245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288</v>
      </c>
      <c r="AU363" s="255" t="s">
        <v>86</v>
      </c>
      <c r="AV363" s="13" t="s">
        <v>86</v>
      </c>
      <c r="AW363" s="13" t="s">
        <v>33</v>
      </c>
      <c r="AX363" s="13" t="s">
        <v>77</v>
      </c>
      <c r="AY363" s="255" t="s">
        <v>281</v>
      </c>
    </row>
    <row r="364" s="13" customFormat="1">
      <c r="A364" s="13"/>
      <c r="B364" s="244"/>
      <c r="C364" s="245"/>
      <c r="D364" s="246" t="s">
        <v>288</v>
      </c>
      <c r="E364" s="247" t="s">
        <v>1</v>
      </c>
      <c r="F364" s="248" t="s">
        <v>1008</v>
      </c>
      <c r="G364" s="245"/>
      <c r="H364" s="249">
        <v>-1.5760000000000001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288</v>
      </c>
      <c r="AU364" s="255" t="s">
        <v>86</v>
      </c>
      <c r="AV364" s="13" t="s">
        <v>86</v>
      </c>
      <c r="AW364" s="13" t="s">
        <v>33</v>
      </c>
      <c r="AX364" s="13" t="s">
        <v>77</v>
      </c>
      <c r="AY364" s="255" t="s">
        <v>281</v>
      </c>
    </row>
    <row r="365" s="13" customFormat="1">
      <c r="A365" s="13"/>
      <c r="B365" s="244"/>
      <c r="C365" s="245"/>
      <c r="D365" s="246" t="s">
        <v>288</v>
      </c>
      <c r="E365" s="247" t="s">
        <v>1</v>
      </c>
      <c r="F365" s="248" t="s">
        <v>1016</v>
      </c>
      <c r="G365" s="245"/>
      <c r="H365" s="249">
        <v>-1.379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288</v>
      </c>
      <c r="AU365" s="255" t="s">
        <v>86</v>
      </c>
      <c r="AV365" s="13" t="s">
        <v>86</v>
      </c>
      <c r="AW365" s="13" t="s">
        <v>33</v>
      </c>
      <c r="AX365" s="13" t="s">
        <v>77</v>
      </c>
      <c r="AY365" s="255" t="s">
        <v>281</v>
      </c>
    </row>
    <row r="366" s="13" customFormat="1">
      <c r="A366" s="13"/>
      <c r="B366" s="244"/>
      <c r="C366" s="245"/>
      <c r="D366" s="246" t="s">
        <v>288</v>
      </c>
      <c r="E366" s="247" t="s">
        <v>1</v>
      </c>
      <c r="F366" s="248" t="s">
        <v>1016</v>
      </c>
      <c r="G366" s="245"/>
      <c r="H366" s="249">
        <v>-1.379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288</v>
      </c>
      <c r="AU366" s="255" t="s">
        <v>86</v>
      </c>
      <c r="AV366" s="13" t="s">
        <v>86</v>
      </c>
      <c r="AW366" s="13" t="s">
        <v>33</v>
      </c>
      <c r="AX366" s="13" t="s">
        <v>77</v>
      </c>
      <c r="AY366" s="255" t="s">
        <v>281</v>
      </c>
    </row>
    <row r="367" s="13" customFormat="1">
      <c r="A367" s="13"/>
      <c r="B367" s="244"/>
      <c r="C367" s="245"/>
      <c r="D367" s="246" t="s">
        <v>288</v>
      </c>
      <c r="E367" s="247" t="s">
        <v>1</v>
      </c>
      <c r="F367" s="248" t="s">
        <v>1014</v>
      </c>
      <c r="G367" s="245"/>
      <c r="H367" s="249">
        <v>-1.1819999999999999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288</v>
      </c>
      <c r="AU367" s="255" t="s">
        <v>86</v>
      </c>
      <c r="AV367" s="13" t="s">
        <v>86</v>
      </c>
      <c r="AW367" s="13" t="s">
        <v>33</v>
      </c>
      <c r="AX367" s="13" t="s">
        <v>77</v>
      </c>
      <c r="AY367" s="255" t="s">
        <v>281</v>
      </c>
    </row>
    <row r="368" s="13" customFormat="1">
      <c r="A368" s="13"/>
      <c r="B368" s="244"/>
      <c r="C368" s="245"/>
      <c r="D368" s="246" t="s">
        <v>288</v>
      </c>
      <c r="E368" s="247" t="s">
        <v>1</v>
      </c>
      <c r="F368" s="248" t="s">
        <v>1014</v>
      </c>
      <c r="G368" s="245"/>
      <c r="H368" s="249">
        <v>-1.1819999999999999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288</v>
      </c>
      <c r="AU368" s="255" t="s">
        <v>86</v>
      </c>
      <c r="AV368" s="13" t="s">
        <v>86</v>
      </c>
      <c r="AW368" s="13" t="s">
        <v>33</v>
      </c>
      <c r="AX368" s="13" t="s">
        <v>77</v>
      </c>
      <c r="AY368" s="255" t="s">
        <v>281</v>
      </c>
    </row>
    <row r="369" s="13" customFormat="1">
      <c r="A369" s="13"/>
      <c r="B369" s="244"/>
      <c r="C369" s="245"/>
      <c r="D369" s="246" t="s">
        <v>288</v>
      </c>
      <c r="E369" s="247" t="s">
        <v>1</v>
      </c>
      <c r="F369" s="248" t="s">
        <v>1217</v>
      </c>
      <c r="G369" s="245"/>
      <c r="H369" s="249">
        <v>-0.65000000000000002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288</v>
      </c>
      <c r="AU369" s="255" t="s">
        <v>86</v>
      </c>
      <c r="AV369" s="13" t="s">
        <v>86</v>
      </c>
      <c r="AW369" s="13" t="s">
        <v>33</v>
      </c>
      <c r="AX369" s="13" t="s">
        <v>77</v>
      </c>
      <c r="AY369" s="255" t="s">
        <v>281</v>
      </c>
    </row>
    <row r="370" s="13" customFormat="1">
      <c r="A370" s="13"/>
      <c r="B370" s="244"/>
      <c r="C370" s="245"/>
      <c r="D370" s="246" t="s">
        <v>288</v>
      </c>
      <c r="E370" s="247" t="s">
        <v>1</v>
      </c>
      <c r="F370" s="248" t="s">
        <v>1217</v>
      </c>
      <c r="G370" s="245"/>
      <c r="H370" s="249">
        <v>-0.65000000000000002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288</v>
      </c>
      <c r="AU370" s="255" t="s">
        <v>86</v>
      </c>
      <c r="AV370" s="13" t="s">
        <v>86</v>
      </c>
      <c r="AW370" s="13" t="s">
        <v>33</v>
      </c>
      <c r="AX370" s="13" t="s">
        <v>77</v>
      </c>
      <c r="AY370" s="255" t="s">
        <v>281</v>
      </c>
    </row>
    <row r="371" s="13" customFormat="1">
      <c r="A371" s="13"/>
      <c r="B371" s="244"/>
      <c r="C371" s="245"/>
      <c r="D371" s="246" t="s">
        <v>288</v>
      </c>
      <c r="E371" s="247" t="s">
        <v>1</v>
      </c>
      <c r="F371" s="248" t="s">
        <v>1008</v>
      </c>
      <c r="G371" s="245"/>
      <c r="H371" s="249">
        <v>-1.5760000000000001</v>
      </c>
      <c r="I371" s="250"/>
      <c r="J371" s="245"/>
      <c r="K371" s="245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288</v>
      </c>
      <c r="AU371" s="255" t="s">
        <v>86</v>
      </c>
      <c r="AV371" s="13" t="s">
        <v>86</v>
      </c>
      <c r="AW371" s="13" t="s">
        <v>33</v>
      </c>
      <c r="AX371" s="13" t="s">
        <v>77</v>
      </c>
      <c r="AY371" s="255" t="s">
        <v>281</v>
      </c>
    </row>
    <row r="372" s="13" customFormat="1">
      <c r="A372" s="13"/>
      <c r="B372" s="244"/>
      <c r="C372" s="245"/>
      <c r="D372" s="246" t="s">
        <v>288</v>
      </c>
      <c r="E372" s="247" t="s">
        <v>1</v>
      </c>
      <c r="F372" s="248" t="s">
        <v>1016</v>
      </c>
      <c r="G372" s="245"/>
      <c r="H372" s="249">
        <v>-1.379</v>
      </c>
      <c r="I372" s="250"/>
      <c r="J372" s="245"/>
      <c r="K372" s="245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288</v>
      </c>
      <c r="AU372" s="255" t="s">
        <v>86</v>
      </c>
      <c r="AV372" s="13" t="s">
        <v>86</v>
      </c>
      <c r="AW372" s="13" t="s">
        <v>33</v>
      </c>
      <c r="AX372" s="13" t="s">
        <v>77</v>
      </c>
      <c r="AY372" s="255" t="s">
        <v>281</v>
      </c>
    </row>
    <row r="373" s="13" customFormat="1">
      <c r="A373" s="13"/>
      <c r="B373" s="244"/>
      <c r="C373" s="245"/>
      <c r="D373" s="246" t="s">
        <v>288</v>
      </c>
      <c r="E373" s="247" t="s">
        <v>1</v>
      </c>
      <c r="F373" s="248" t="s">
        <v>1016</v>
      </c>
      <c r="G373" s="245"/>
      <c r="H373" s="249">
        <v>-1.379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288</v>
      </c>
      <c r="AU373" s="255" t="s">
        <v>86</v>
      </c>
      <c r="AV373" s="13" t="s">
        <v>86</v>
      </c>
      <c r="AW373" s="13" t="s">
        <v>33</v>
      </c>
      <c r="AX373" s="13" t="s">
        <v>77</v>
      </c>
      <c r="AY373" s="255" t="s">
        <v>281</v>
      </c>
    </row>
    <row r="374" s="13" customFormat="1">
      <c r="A374" s="13"/>
      <c r="B374" s="244"/>
      <c r="C374" s="245"/>
      <c r="D374" s="246" t="s">
        <v>288</v>
      </c>
      <c r="E374" s="247" t="s">
        <v>1</v>
      </c>
      <c r="F374" s="248" t="s">
        <v>1014</v>
      </c>
      <c r="G374" s="245"/>
      <c r="H374" s="249">
        <v>-1.1819999999999999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288</v>
      </c>
      <c r="AU374" s="255" t="s">
        <v>86</v>
      </c>
      <c r="AV374" s="13" t="s">
        <v>86</v>
      </c>
      <c r="AW374" s="13" t="s">
        <v>33</v>
      </c>
      <c r="AX374" s="13" t="s">
        <v>77</v>
      </c>
      <c r="AY374" s="255" t="s">
        <v>281</v>
      </c>
    </row>
    <row r="375" s="13" customFormat="1">
      <c r="A375" s="13"/>
      <c r="B375" s="244"/>
      <c r="C375" s="245"/>
      <c r="D375" s="246" t="s">
        <v>288</v>
      </c>
      <c r="E375" s="247" t="s">
        <v>1</v>
      </c>
      <c r="F375" s="248" t="s">
        <v>1014</v>
      </c>
      <c r="G375" s="245"/>
      <c r="H375" s="249">
        <v>-1.1819999999999999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288</v>
      </c>
      <c r="AU375" s="255" t="s">
        <v>86</v>
      </c>
      <c r="AV375" s="13" t="s">
        <v>86</v>
      </c>
      <c r="AW375" s="13" t="s">
        <v>33</v>
      </c>
      <c r="AX375" s="13" t="s">
        <v>77</v>
      </c>
      <c r="AY375" s="255" t="s">
        <v>281</v>
      </c>
    </row>
    <row r="376" s="13" customFormat="1">
      <c r="A376" s="13"/>
      <c r="B376" s="244"/>
      <c r="C376" s="245"/>
      <c r="D376" s="246" t="s">
        <v>288</v>
      </c>
      <c r="E376" s="247" t="s">
        <v>1</v>
      </c>
      <c r="F376" s="248" t="s">
        <v>1217</v>
      </c>
      <c r="G376" s="245"/>
      <c r="H376" s="249">
        <v>-0.65000000000000002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288</v>
      </c>
      <c r="AU376" s="255" t="s">
        <v>86</v>
      </c>
      <c r="AV376" s="13" t="s">
        <v>86</v>
      </c>
      <c r="AW376" s="13" t="s">
        <v>33</v>
      </c>
      <c r="AX376" s="13" t="s">
        <v>77</v>
      </c>
      <c r="AY376" s="255" t="s">
        <v>281</v>
      </c>
    </row>
    <row r="377" s="13" customFormat="1">
      <c r="A377" s="13"/>
      <c r="B377" s="244"/>
      <c r="C377" s="245"/>
      <c r="D377" s="246" t="s">
        <v>288</v>
      </c>
      <c r="E377" s="247" t="s">
        <v>1</v>
      </c>
      <c r="F377" s="248" t="s">
        <v>1217</v>
      </c>
      <c r="G377" s="245"/>
      <c r="H377" s="249">
        <v>-0.65000000000000002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288</v>
      </c>
      <c r="AU377" s="255" t="s">
        <v>86</v>
      </c>
      <c r="AV377" s="13" t="s">
        <v>86</v>
      </c>
      <c r="AW377" s="13" t="s">
        <v>33</v>
      </c>
      <c r="AX377" s="13" t="s">
        <v>77</v>
      </c>
      <c r="AY377" s="255" t="s">
        <v>281</v>
      </c>
    </row>
    <row r="378" s="13" customFormat="1">
      <c r="A378" s="13"/>
      <c r="B378" s="244"/>
      <c r="C378" s="245"/>
      <c r="D378" s="246" t="s">
        <v>288</v>
      </c>
      <c r="E378" s="247" t="s">
        <v>1</v>
      </c>
      <c r="F378" s="248" t="s">
        <v>1008</v>
      </c>
      <c r="G378" s="245"/>
      <c r="H378" s="249">
        <v>-1.5760000000000001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288</v>
      </c>
      <c r="AU378" s="255" t="s">
        <v>86</v>
      </c>
      <c r="AV378" s="13" t="s">
        <v>86</v>
      </c>
      <c r="AW378" s="13" t="s">
        <v>33</v>
      </c>
      <c r="AX378" s="13" t="s">
        <v>77</v>
      </c>
      <c r="AY378" s="255" t="s">
        <v>281</v>
      </c>
    </row>
    <row r="379" s="13" customFormat="1">
      <c r="A379" s="13"/>
      <c r="B379" s="244"/>
      <c r="C379" s="245"/>
      <c r="D379" s="246" t="s">
        <v>288</v>
      </c>
      <c r="E379" s="247" t="s">
        <v>1</v>
      </c>
      <c r="F379" s="248" t="s">
        <v>1008</v>
      </c>
      <c r="G379" s="245"/>
      <c r="H379" s="249">
        <v>-1.5760000000000001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288</v>
      </c>
      <c r="AU379" s="255" t="s">
        <v>86</v>
      </c>
      <c r="AV379" s="13" t="s">
        <v>86</v>
      </c>
      <c r="AW379" s="13" t="s">
        <v>33</v>
      </c>
      <c r="AX379" s="13" t="s">
        <v>77</v>
      </c>
      <c r="AY379" s="255" t="s">
        <v>281</v>
      </c>
    </row>
    <row r="380" s="13" customFormat="1">
      <c r="A380" s="13"/>
      <c r="B380" s="244"/>
      <c r="C380" s="245"/>
      <c r="D380" s="246" t="s">
        <v>288</v>
      </c>
      <c r="E380" s="247" t="s">
        <v>1</v>
      </c>
      <c r="F380" s="248" t="s">
        <v>1008</v>
      </c>
      <c r="G380" s="245"/>
      <c r="H380" s="249">
        <v>-1.5760000000000001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288</v>
      </c>
      <c r="AU380" s="255" t="s">
        <v>86</v>
      </c>
      <c r="AV380" s="13" t="s">
        <v>86</v>
      </c>
      <c r="AW380" s="13" t="s">
        <v>33</v>
      </c>
      <c r="AX380" s="13" t="s">
        <v>77</v>
      </c>
      <c r="AY380" s="255" t="s">
        <v>281</v>
      </c>
    </row>
    <row r="381" s="13" customFormat="1">
      <c r="A381" s="13"/>
      <c r="B381" s="244"/>
      <c r="C381" s="245"/>
      <c r="D381" s="246" t="s">
        <v>288</v>
      </c>
      <c r="E381" s="247" t="s">
        <v>1</v>
      </c>
      <c r="F381" s="248" t="s">
        <v>1008</v>
      </c>
      <c r="G381" s="245"/>
      <c r="H381" s="249">
        <v>-1.5760000000000001</v>
      </c>
      <c r="I381" s="250"/>
      <c r="J381" s="245"/>
      <c r="K381" s="245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288</v>
      </c>
      <c r="AU381" s="255" t="s">
        <v>86</v>
      </c>
      <c r="AV381" s="13" t="s">
        <v>86</v>
      </c>
      <c r="AW381" s="13" t="s">
        <v>33</v>
      </c>
      <c r="AX381" s="13" t="s">
        <v>77</v>
      </c>
      <c r="AY381" s="255" t="s">
        <v>281</v>
      </c>
    </row>
    <row r="382" s="13" customFormat="1">
      <c r="A382" s="13"/>
      <c r="B382" s="244"/>
      <c r="C382" s="245"/>
      <c r="D382" s="246" t="s">
        <v>288</v>
      </c>
      <c r="E382" s="247" t="s">
        <v>1</v>
      </c>
      <c r="F382" s="248" t="s">
        <v>1008</v>
      </c>
      <c r="G382" s="245"/>
      <c r="H382" s="249">
        <v>-1.5760000000000001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288</v>
      </c>
      <c r="AU382" s="255" t="s">
        <v>86</v>
      </c>
      <c r="AV382" s="13" t="s">
        <v>86</v>
      </c>
      <c r="AW382" s="13" t="s">
        <v>33</v>
      </c>
      <c r="AX382" s="13" t="s">
        <v>77</v>
      </c>
      <c r="AY382" s="255" t="s">
        <v>281</v>
      </c>
    </row>
    <row r="383" s="13" customFormat="1">
      <c r="A383" s="13"/>
      <c r="B383" s="244"/>
      <c r="C383" s="245"/>
      <c r="D383" s="246" t="s">
        <v>288</v>
      </c>
      <c r="E383" s="247" t="s">
        <v>1</v>
      </c>
      <c r="F383" s="248" t="s">
        <v>1008</v>
      </c>
      <c r="G383" s="245"/>
      <c r="H383" s="249">
        <v>-1.5760000000000001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288</v>
      </c>
      <c r="AU383" s="255" t="s">
        <v>86</v>
      </c>
      <c r="AV383" s="13" t="s">
        <v>86</v>
      </c>
      <c r="AW383" s="13" t="s">
        <v>33</v>
      </c>
      <c r="AX383" s="13" t="s">
        <v>77</v>
      </c>
      <c r="AY383" s="255" t="s">
        <v>281</v>
      </c>
    </row>
    <row r="384" s="13" customFormat="1">
      <c r="A384" s="13"/>
      <c r="B384" s="244"/>
      <c r="C384" s="245"/>
      <c r="D384" s="246" t="s">
        <v>288</v>
      </c>
      <c r="E384" s="247" t="s">
        <v>1</v>
      </c>
      <c r="F384" s="248" t="s">
        <v>1013</v>
      </c>
      <c r="G384" s="245"/>
      <c r="H384" s="249">
        <v>-2.8570000000000002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288</v>
      </c>
      <c r="AU384" s="255" t="s">
        <v>86</v>
      </c>
      <c r="AV384" s="13" t="s">
        <v>86</v>
      </c>
      <c r="AW384" s="13" t="s">
        <v>33</v>
      </c>
      <c r="AX384" s="13" t="s">
        <v>77</v>
      </c>
      <c r="AY384" s="255" t="s">
        <v>281</v>
      </c>
    </row>
    <row r="385" s="13" customFormat="1">
      <c r="A385" s="13"/>
      <c r="B385" s="244"/>
      <c r="C385" s="245"/>
      <c r="D385" s="246" t="s">
        <v>288</v>
      </c>
      <c r="E385" s="247" t="s">
        <v>1</v>
      </c>
      <c r="F385" s="248" t="s">
        <v>1217</v>
      </c>
      <c r="G385" s="245"/>
      <c r="H385" s="249">
        <v>-0.65000000000000002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288</v>
      </c>
      <c r="AU385" s="255" t="s">
        <v>86</v>
      </c>
      <c r="AV385" s="13" t="s">
        <v>86</v>
      </c>
      <c r="AW385" s="13" t="s">
        <v>33</v>
      </c>
      <c r="AX385" s="13" t="s">
        <v>77</v>
      </c>
      <c r="AY385" s="255" t="s">
        <v>281</v>
      </c>
    </row>
    <row r="386" s="13" customFormat="1">
      <c r="A386" s="13"/>
      <c r="B386" s="244"/>
      <c r="C386" s="245"/>
      <c r="D386" s="246" t="s">
        <v>288</v>
      </c>
      <c r="E386" s="247" t="s">
        <v>1</v>
      </c>
      <c r="F386" s="248" t="s">
        <v>1217</v>
      </c>
      <c r="G386" s="245"/>
      <c r="H386" s="249">
        <v>-0.65000000000000002</v>
      </c>
      <c r="I386" s="250"/>
      <c r="J386" s="245"/>
      <c r="K386" s="245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288</v>
      </c>
      <c r="AU386" s="255" t="s">
        <v>86</v>
      </c>
      <c r="AV386" s="13" t="s">
        <v>86</v>
      </c>
      <c r="AW386" s="13" t="s">
        <v>33</v>
      </c>
      <c r="AX386" s="13" t="s">
        <v>77</v>
      </c>
      <c r="AY386" s="255" t="s">
        <v>281</v>
      </c>
    </row>
    <row r="387" s="13" customFormat="1">
      <c r="A387" s="13"/>
      <c r="B387" s="244"/>
      <c r="C387" s="245"/>
      <c r="D387" s="246" t="s">
        <v>288</v>
      </c>
      <c r="E387" s="247" t="s">
        <v>1</v>
      </c>
      <c r="F387" s="248" t="s">
        <v>1008</v>
      </c>
      <c r="G387" s="245"/>
      <c r="H387" s="249">
        <v>-1.5760000000000001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288</v>
      </c>
      <c r="AU387" s="255" t="s">
        <v>86</v>
      </c>
      <c r="AV387" s="13" t="s">
        <v>86</v>
      </c>
      <c r="AW387" s="13" t="s">
        <v>33</v>
      </c>
      <c r="AX387" s="13" t="s">
        <v>77</v>
      </c>
      <c r="AY387" s="255" t="s">
        <v>281</v>
      </c>
    </row>
    <row r="388" s="13" customFormat="1">
      <c r="A388" s="13"/>
      <c r="B388" s="244"/>
      <c r="C388" s="245"/>
      <c r="D388" s="246" t="s">
        <v>288</v>
      </c>
      <c r="E388" s="247" t="s">
        <v>1</v>
      </c>
      <c r="F388" s="248" t="s">
        <v>1008</v>
      </c>
      <c r="G388" s="245"/>
      <c r="H388" s="249">
        <v>-1.5760000000000001</v>
      </c>
      <c r="I388" s="250"/>
      <c r="J388" s="245"/>
      <c r="K388" s="245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288</v>
      </c>
      <c r="AU388" s="255" t="s">
        <v>86</v>
      </c>
      <c r="AV388" s="13" t="s">
        <v>86</v>
      </c>
      <c r="AW388" s="13" t="s">
        <v>33</v>
      </c>
      <c r="AX388" s="13" t="s">
        <v>77</v>
      </c>
      <c r="AY388" s="255" t="s">
        <v>281</v>
      </c>
    </row>
    <row r="389" s="13" customFormat="1">
      <c r="A389" s="13"/>
      <c r="B389" s="244"/>
      <c r="C389" s="245"/>
      <c r="D389" s="246" t="s">
        <v>288</v>
      </c>
      <c r="E389" s="247" t="s">
        <v>1</v>
      </c>
      <c r="F389" s="248" t="s">
        <v>1205</v>
      </c>
      <c r="G389" s="245"/>
      <c r="H389" s="249">
        <v>-0.54000000000000004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288</v>
      </c>
      <c r="AU389" s="255" t="s">
        <v>86</v>
      </c>
      <c r="AV389" s="13" t="s">
        <v>86</v>
      </c>
      <c r="AW389" s="13" t="s">
        <v>33</v>
      </c>
      <c r="AX389" s="13" t="s">
        <v>77</v>
      </c>
      <c r="AY389" s="255" t="s">
        <v>281</v>
      </c>
    </row>
    <row r="390" s="13" customFormat="1">
      <c r="A390" s="13"/>
      <c r="B390" s="244"/>
      <c r="C390" s="245"/>
      <c r="D390" s="246" t="s">
        <v>288</v>
      </c>
      <c r="E390" s="247" t="s">
        <v>1</v>
      </c>
      <c r="F390" s="248" t="s">
        <v>1205</v>
      </c>
      <c r="G390" s="245"/>
      <c r="H390" s="249">
        <v>-0.54000000000000004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288</v>
      </c>
      <c r="AU390" s="255" t="s">
        <v>86</v>
      </c>
      <c r="AV390" s="13" t="s">
        <v>86</v>
      </c>
      <c r="AW390" s="13" t="s">
        <v>33</v>
      </c>
      <c r="AX390" s="13" t="s">
        <v>77</v>
      </c>
      <c r="AY390" s="255" t="s">
        <v>281</v>
      </c>
    </row>
    <row r="391" s="13" customFormat="1">
      <c r="A391" s="13"/>
      <c r="B391" s="244"/>
      <c r="C391" s="245"/>
      <c r="D391" s="246" t="s">
        <v>288</v>
      </c>
      <c r="E391" s="247" t="s">
        <v>1</v>
      </c>
      <c r="F391" s="248" t="s">
        <v>1216</v>
      </c>
      <c r="G391" s="245"/>
      <c r="H391" s="249">
        <v>-1.6799999999999999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288</v>
      </c>
      <c r="AU391" s="255" t="s">
        <v>86</v>
      </c>
      <c r="AV391" s="13" t="s">
        <v>86</v>
      </c>
      <c r="AW391" s="13" t="s">
        <v>33</v>
      </c>
      <c r="AX391" s="13" t="s">
        <v>77</v>
      </c>
      <c r="AY391" s="255" t="s">
        <v>281</v>
      </c>
    </row>
    <row r="392" s="13" customFormat="1">
      <c r="A392" s="13"/>
      <c r="B392" s="244"/>
      <c r="C392" s="245"/>
      <c r="D392" s="246" t="s">
        <v>288</v>
      </c>
      <c r="E392" s="247" t="s">
        <v>1</v>
      </c>
      <c r="F392" s="248" t="s">
        <v>1008</v>
      </c>
      <c r="G392" s="245"/>
      <c r="H392" s="249">
        <v>-1.5760000000000001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288</v>
      </c>
      <c r="AU392" s="255" t="s">
        <v>86</v>
      </c>
      <c r="AV392" s="13" t="s">
        <v>86</v>
      </c>
      <c r="AW392" s="13" t="s">
        <v>33</v>
      </c>
      <c r="AX392" s="13" t="s">
        <v>77</v>
      </c>
      <c r="AY392" s="255" t="s">
        <v>281</v>
      </c>
    </row>
    <row r="393" s="13" customFormat="1">
      <c r="A393" s="13"/>
      <c r="B393" s="244"/>
      <c r="C393" s="245"/>
      <c r="D393" s="246" t="s">
        <v>288</v>
      </c>
      <c r="E393" s="247" t="s">
        <v>1</v>
      </c>
      <c r="F393" s="248" t="s">
        <v>1008</v>
      </c>
      <c r="G393" s="245"/>
      <c r="H393" s="249">
        <v>-1.5760000000000001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288</v>
      </c>
      <c r="AU393" s="255" t="s">
        <v>86</v>
      </c>
      <c r="AV393" s="13" t="s">
        <v>86</v>
      </c>
      <c r="AW393" s="13" t="s">
        <v>33</v>
      </c>
      <c r="AX393" s="13" t="s">
        <v>77</v>
      </c>
      <c r="AY393" s="255" t="s">
        <v>281</v>
      </c>
    </row>
    <row r="394" s="13" customFormat="1">
      <c r="A394" s="13"/>
      <c r="B394" s="244"/>
      <c r="C394" s="245"/>
      <c r="D394" s="246" t="s">
        <v>288</v>
      </c>
      <c r="E394" s="247" t="s">
        <v>1</v>
      </c>
      <c r="F394" s="248" t="s">
        <v>1008</v>
      </c>
      <c r="G394" s="245"/>
      <c r="H394" s="249">
        <v>-1.5760000000000001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288</v>
      </c>
      <c r="AU394" s="255" t="s">
        <v>86</v>
      </c>
      <c r="AV394" s="13" t="s">
        <v>86</v>
      </c>
      <c r="AW394" s="13" t="s">
        <v>33</v>
      </c>
      <c r="AX394" s="13" t="s">
        <v>77</v>
      </c>
      <c r="AY394" s="255" t="s">
        <v>281</v>
      </c>
    </row>
    <row r="395" s="13" customFormat="1">
      <c r="A395" s="13"/>
      <c r="B395" s="244"/>
      <c r="C395" s="245"/>
      <c r="D395" s="246" t="s">
        <v>288</v>
      </c>
      <c r="E395" s="247" t="s">
        <v>1</v>
      </c>
      <c r="F395" s="248" t="s">
        <v>1008</v>
      </c>
      <c r="G395" s="245"/>
      <c r="H395" s="249">
        <v>-1.5760000000000001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288</v>
      </c>
      <c r="AU395" s="255" t="s">
        <v>86</v>
      </c>
      <c r="AV395" s="13" t="s">
        <v>86</v>
      </c>
      <c r="AW395" s="13" t="s">
        <v>33</v>
      </c>
      <c r="AX395" s="13" t="s">
        <v>77</v>
      </c>
      <c r="AY395" s="255" t="s">
        <v>281</v>
      </c>
    </row>
    <row r="396" s="13" customFormat="1">
      <c r="A396" s="13"/>
      <c r="B396" s="244"/>
      <c r="C396" s="245"/>
      <c r="D396" s="246" t="s">
        <v>288</v>
      </c>
      <c r="E396" s="247" t="s">
        <v>1</v>
      </c>
      <c r="F396" s="248" t="s">
        <v>1016</v>
      </c>
      <c r="G396" s="245"/>
      <c r="H396" s="249">
        <v>-1.379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288</v>
      </c>
      <c r="AU396" s="255" t="s">
        <v>86</v>
      </c>
      <c r="AV396" s="13" t="s">
        <v>86</v>
      </c>
      <c r="AW396" s="13" t="s">
        <v>33</v>
      </c>
      <c r="AX396" s="13" t="s">
        <v>77</v>
      </c>
      <c r="AY396" s="255" t="s">
        <v>281</v>
      </c>
    </row>
    <row r="397" s="13" customFormat="1">
      <c r="A397" s="13"/>
      <c r="B397" s="244"/>
      <c r="C397" s="245"/>
      <c r="D397" s="246" t="s">
        <v>288</v>
      </c>
      <c r="E397" s="247" t="s">
        <v>1</v>
      </c>
      <c r="F397" s="248" t="s">
        <v>1016</v>
      </c>
      <c r="G397" s="245"/>
      <c r="H397" s="249">
        <v>-1.379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288</v>
      </c>
      <c r="AU397" s="255" t="s">
        <v>86</v>
      </c>
      <c r="AV397" s="13" t="s">
        <v>86</v>
      </c>
      <c r="AW397" s="13" t="s">
        <v>33</v>
      </c>
      <c r="AX397" s="13" t="s">
        <v>77</v>
      </c>
      <c r="AY397" s="255" t="s">
        <v>281</v>
      </c>
    </row>
    <row r="398" s="13" customFormat="1">
      <c r="A398" s="13"/>
      <c r="B398" s="244"/>
      <c r="C398" s="245"/>
      <c r="D398" s="246" t="s">
        <v>288</v>
      </c>
      <c r="E398" s="247" t="s">
        <v>1</v>
      </c>
      <c r="F398" s="248" t="s">
        <v>1205</v>
      </c>
      <c r="G398" s="245"/>
      <c r="H398" s="249">
        <v>-0.54000000000000004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288</v>
      </c>
      <c r="AU398" s="255" t="s">
        <v>86</v>
      </c>
      <c r="AV398" s="13" t="s">
        <v>86</v>
      </c>
      <c r="AW398" s="13" t="s">
        <v>33</v>
      </c>
      <c r="AX398" s="13" t="s">
        <v>77</v>
      </c>
      <c r="AY398" s="255" t="s">
        <v>281</v>
      </c>
    </row>
    <row r="399" s="13" customFormat="1">
      <c r="A399" s="13"/>
      <c r="B399" s="244"/>
      <c r="C399" s="245"/>
      <c r="D399" s="246" t="s">
        <v>288</v>
      </c>
      <c r="E399" s="247" t="s">
        <v>1</v>
      </c>
      <c r="F399" s="248" t="s">
        <v>1205</v>
      </c>
      <c r="G399" s="245"/>
      <c r="H399" s="249">
        <v>-0.54000000000000004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288</v>
      </c>
      <c r="AU399" s="255" t="s">
        <v>86</v>
      </c>
      <c r="AV399" s="13" t="s">
        <v>86</v>
      </c>
      <c r="AW399" s="13" t="s">
        <v>33</v>
      </c>
      <c r="AX399" s="13" t="s">
        <v>77</v>
      </c>
      <c r="AY399" s="255" t="s">
        <v>281</v>
      </c>
    </row>
    <row r="400" s="13" customFormat="1">
      <c r="A400" s="13"/>
      <c r="B400" s="244"/>
      <c r="C400" s="245"/>
      <c r="D400" s="246" t="s">
        <v>288</v>
      </c>
      <c r="E400" s="247" t="s">
        <v>1</v>
      </c>
      <c r="F400" s="248" t="s">
        <v>1012</v>
      </c>
      <c r="G400" s="245"/>
      <c r="H400" s="249">
        <v>-2.1669999999999998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288</v>
      </c>
      <c r="AU400" s="255" t="s">
        <v>86</v>
      </c>
      <c r="AV400" s="13" t="s">
        <v>86</v>
      </c>
      <c r="AW400" s="13" t="s">
        <v>33</v>
      </c>
      <c r="AX400" s="13" t="s">
        <v>77</v>
      </c>
      <c r="AY400" s="255" t="s">
        <v>281</v>
      </c>
    </row>
    <row r="401" s="13" customFormat="1">
      <c r="A401" s="13"/>
      <c r="B401" s="244"/>
      <c r="C401" s="245"/>
      <c r="D401" s="246" t="s">
        <v>288</v>
      </c>
      <c r="E401" s="247" t="s">
        <v>1</v>
      </c>
      <c r="F401" s="248" t="s">
        <v>1213</v>
      </c>
      <c r="G401" s="245"/>
      <c r="H401" s="249">
        <v>-1.3600000000000001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288</v>
      </c>
      <c r="AU401" s="255" t="s">
        <v>86</v>
      </c>
      <c r="AV401" s="13" t="s">
        <v>86</v>
      </c>
      <c r="AW401" s="13" t="s">
        <v>33</v>
      </c>
      <c r="AX401" s="13" t="s">
        <v>77</v>
      </c>
      <c r="AY401" s="255" t="s">
        <v>281</v>
      </c>
    </row>
    <row r="402" s="13" customFormat="1">
      <c r="A402" s="13"/>
      <c r="B402" s="244"/>
      <c r="C402" s="245"/>
      <c r="D402" s="246" t="s">
        <v>288</v>
      </c>
      <c r="E402" s="247" t="s">
        <v>1</v>
      </c>
      <c r="F402" s="248" t="s">
        <v>1011</v>
      </c>
      <c r="G402" s="245"/>
      <c r="H402" s="249">
        <v>-1.7729999999999999</v>
      </c>
      <c r="I402" s="250"/>
      <c r="J402" s="245"/>
      <c r="K402" s="245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288</v>
      </c>
      <c r="AU402" s="255" t="s">
        <v>86</v>
      </c>
      <c r="AV402" s="13" t="s">
        <v>86</v>
      </c>
      <c r="AW402" s="13" t="s">
        <v>33</v>
      </c>
      <c r="AX402" s="13" t="s">
        <v>77</v>
      </c>
      <c r="AY402" s="255" t="s">
        <v>281</v>
      </c>
    </row>
    <row r="403" s="13" customFormat="1">
      <c r="A403" s="13"/>
      <c r="B403" s="244"/>
      <c r="C403" s="245"/>
      <c r="D403" s="246" t="s">
        <v>288</v>
      </c>
      <c r="E403" s="247" t="s">
        <v>1</v>
      </c>
      <c r="F403" s="248" t="s">
        <v>1218</v>
      </c>
      <c r="G403" s="245"/>
      <c r="H403" s="249">
        <v>-2.5609999999999999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288</v>
      </c>
      <c r="AU403" s="255" t="s">
        <v>86</v>
      </c>
      <c r="AV403" s="13" t="s">
        <v>86</v>
      </c>
      <c r="AW403" s="13" t="s">
        <v>33</v>
      </c>
      <c r="AX403" s="13" t="s">
        <v>77</v>
      </c>
      <c r="AY403" s="255" t="s">
        <v>281</v>
      </c>
    </row>
    <row r="404" s="13" customFormat="1">
      <c r="A404" s="13"/>
      <c r="B404" s="244"/>
      <c r="C404" s="245"/>
      <c r="D404" s="246" t="s">
        <v>288</v>
      </c>
      <c r="E404" s="247" t="s">
        <v>1</v>
      </c>
      <c r="F404" s="248" t="s">
        <v>1212</v>
      </c>
      <c r="G404" s="245"/>
      <c r="H404" s="249">
        <v>-1.25</v>
      </c>
      <c r="I404" s="250"/>
      <c r="J404" s="245"/>
      <c r="K404" s="245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288</v>
      </c>
      <c r="AU404" s="255" t="s">
        <v>86</v>
      </c>
      <c r="AV404" s="13" t="s">
        <v>86</v>
      </c>
      <c r="AW404" s="13" t="s">
        <v>33</v>
      </c>
      <c r="AX404" s="13" t="s">
        <v>77</v>
      </c>
      <c r="AY404" s="255" t="s">
        <v>281</v>
      </c>
    </row>
    <row r="405" s="13" customFormat="1">
      <c r="A405" s="13"/>
      <c r="B405" s="244"/>
      <c r="C405" s="245"/>
      <c r="D405" s="246" t="s">
        <v>288</v>
      </c>
      <c r="E405" s="247" t="s">
        <v>1</v>
      </c>
      <c r="F405" s="248" t="s">
        <v>1210</v>
      </c>
      <c r="G405" s="245"/>
      <c r="H405" s="249">
        <v>-2.625</v>
      </c>
      <c r="I405" s="250"/>
      <c r="J405" s="245"/>
      <c r="K405" s="245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288</v>
      </c>
      <c r="AU405" s="255" t="s">
        <v>86</v>
      </c>
      <c r="AV405" s="13" t="s">
        <v>86</v>
      </c>
      <c r="AW405" s="13" t="s">
        <v>33</v>
      </c>
      <c r="AX405" s="13" t="s">
        <v>77</v>
      </c>
      <c r="AY405" s="255" t="s">
        <v>281</v>
      </c>
    </row>
    <row r="406" s="13" customFormat="1">
      <c r="A406" s="13"/>
      <c r="B406" s="244"/>
      <c r="C406" s="245"/>
      <c r="D406" s="246" t="s">
        <v>288</v>
      </c>
      <c r="E406" s="247" t="s">
        <v>1</v>
      </c>
      <c r="F406" s="248" t="s">
        <v>1217</v>
      </c>
      <c r="G406" s="245"/>
      <c r="H406" s="249">
        <v>-0.65000000000000002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288</v>
      </c>
      <c r="AU406" s="255" t="s">
        <v>86</v>
      </c>
      <c r="AV406" s="13" t="s">
        <v>86</v>
      </c>
      <c r="AW406" s="13" t="s">
        <v>33</v>
      </c>
      <c r="AX406" s="13" t="s">
        <v>77</v>
      </c>
      <c r="AY406" s="255" t="s">
        <v>281</v>
      </c>
    </row>
    <row r="407" s="13" customFormat="1">
      <c r="A407" s="13"/>
      <c r="B407" s="244"/>
      <c r="C407" s="245"/>
      <c r="D407" s="246" t="s">
        <v>288</v>
      </c>
      <c r="E407" s="247" t="s">
        <v>1</v>
      </c>
      <c r="F407" s="248" t="s">
        <v>1008</v>
      </c>
      <c r="G407" s="245"/>
      <c r="H407" s="249">
        <v>-1.5760000000000001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288</v>
      </c>
      <c r="AU407" s="255" t="s">
        <v>86</v>
      </c>
      <c r="AV407" s="13" t="s">
        <v>86</v>
      </c>
      <c r="AW407" s="13" t="s">
        <v>33</v>
      </c>
      <c r="AX407" s="13" t="s">
        <v>77</v>
      </c>
      <c r="AY407" s="255" t="s">
        <v>281</v>
      </c>
    </row>
    <row r="408" s="15" customFormat="1">
      <c r="A408" s="15"/>
      <c r="B408" s="267"/>
      <c r="C408" s="268"/>
      <c r="D408" s="246" t="s">
        <v>288</v>
      </c>
      <c r="E408" s="269" t="s">
        <v>1</v>
      </c>
      <c r="F408" s="270" t="s">
        <v>600</v>
      </c>
      <c r="G408" s="268"/>
      <c r="H408" s="271">
        <v>-170.24799999999999</v>
      </c>
      <c r="I408" s="272"/>
      <c r="J408" s="268"/>
      <c r="K408" s="268"/>
      <c r="L408" s="273"/>
      <c r="M408" s="274"/>
      <c r="N408" s="275"/>
      <c r="O408" s="275"/>
      <c r="P408" s="275"/>
      <c r="Q408" s="275"/>
      <c r="R408" s="275"/>
      <c r="S408" s="275"/>
      <c r="T408" s="27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7" t="s">
        <v>288</v>
      </c>
      <c r="AU408" s="277" t="s">
        <v>86</v>
      </c>
      <c r="AV408" s="15" t="s">
        <v>94</v>
      </c>
      <c r="AW408" s="15" t="s">
        <v>33</v>
      </c>
      <c r="AX408" s="15" t="s">
        <v>77</v>
      </c>
      <c r="AY408" s="277" t="s">
        <v>281</v>
      </c>
    </row>
    <row r="409" s="14" customFormat="1">
      <c r="A409" s="14"/>
      <c r="B409" s="256"/>
      <c r="C409" s="257"/>
      <c r="D409" s="246" t="s">
        <v>288</v>
      </c>
      <c r="E409" s="258" t="s">
        <v>1</v>
      </c>
      <c r="F409" s="259" t="s">
        <v>290</v>
      </c>
      <c r="G409" s="257"/>
      <c r="H409" s="260">
        <v>1754.6569999999999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288</v>
      </c>
      <c r="AU409" s="266" t="s">
        <v>86</v>
      </c>
      <c r="AV409" s="14" t="s">
        <v>119</v>
      </c>
      <c r="AW409" s="14" t="s">
        <v>33</v>
      </c>
      <c r="AX409" s="14" t="s">
        <v>84</v>
      </c>
      <c r="AY409" s="266" t="s">
        <v>281</v>
      </c>
    </row>
    <row r="410" s="2" customFormat="1" ht="24.15" customHeight="1">
      <c r="A410" s="39"/>
      <c r="B410" s="40"/>
      <c r="C410" s="230" t="s">
        <v>633</v>
      </c>
      <c r="D410" s="230" t="s">
        <v>283</v>
      </c>
      <c r="E410" s="231" t="s">
        <v>1219</v>
      </c>
      <c r="F410" s="232" t="s">
        <v>1220</v>
      </c>
      <c r="G410" s="233" t="s">
        <v>321</v>
      </c>
      <c r="H410" s="234">
        <v>2231.0810000000001</v>
      </c>
      <c r="I410" s="235"/>
      <c r="J410" s="236">
        <f>ROUND(I410*H410,2)</f>
        <v>0</v>
      </c>
      <c r="K410" s="237"/>
      <c r="L410" s="45"/>
      <c r="M410" s="238" t="s">
        <v>1</v>
      </c>
      <c r="N410" s="239" t="s">
        <v>42</v>
      </c>
      <c r="O410" s="92"/>
      <c r="P410" s="240">
        <f>O410*H410</f>
        <v>0</v>
      </c>
      <c r="Q410" s="240">
        <v>0.0073499999999999998</v>
      </c>
      <c r="R410" s="240">
        <f>Q410*H410</f>
        <v>16.398445349999999</v>
      </c>
      <c r="S410" s="240">
        <v>0</v>
      </c>
      <c r="T410" s="24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2" t="s">
        <v>119</v>
      </c>
      <c r="AT410" s="242" t="s">
        <v>283</v>
      </c>
      <c r="AU410" s="242" t="s">
        <v>86</v>
      </c>
      <c r="AY410" s="18" t="s">
        <v>281</v>
      </c>
      <c r="BE410" s="243">
        <f>IF(N410="základní",J410,0)</f>
        <v>0</v>
      </c>
      <c r="BF410" s="243">
        <f>IF(N410="snížená",J410,0)</f>
        <v>0</v>
      </c>
      <c r="BG410" s="243">
        <f>IF(N410="zákl. přenesená",J410,0)</f>
        <v>0</v>
      </c>
      <c r="BH410" s="243">
        <f>IF(N410="sníž. přenesená",J410,0)</f>
        <v>0</v>
      </c>
      <c r="BI410" s="243">
        <f>IF(N410="nulová",J410,0)</f>
        <v>0</v>
      </c>
      <c r="BJ410" s="18" t="s">
        <v>84</v>
      </c>
      <c r="BK410" s="243">
        <f>ROUND(I410*H410,2)</f>
        <v>0</v>
      </c>
      <c r="BL410" s="18" t="s">
        <v>119</v>
      </c>
      <c r="BM410" s="242" t="s">
        <v>1221</v>
      </c>
    </row>
    <row r="411" s="13" customFormat="1">
      <c r="A411" s="13"/>
      <c r="B411" s="244"/>
      <c r="C411" s="245"/>
      <c r="D411" s="246" t="s">
        <v>288</v>
      </c>
      <c r="E411" s="247" t="s">
        <v>1</v>
      </c>
      <c r="F411" s="248" t="s">
        <v>1222</v>
      </c>
      <c r="G411" s="245"/>
      <c r="H411" s="249">
        <v>90.724000000000004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288</v>
      </c>
      <c r="AU411" s="255" t="s">
        <v>86</v>
      </c>
      <c r="AV411" s="13" t="s">
        <v>86</v>
      </c>
      <c r="AW411" s="13" t="s">
        <v>33</v>
      </c>
      <c r="AX411" s="13" t="s">
        <v>77</v>
      </c>
      <c r="AY411" s="255" t="s">
        <v>281</v>
      </c>
    </row>
    <row r="412" s="13" customFormat="1">
      <c r="A412" s="13"/>
      <c r="B412" s="244"/>
      <c r="C412" s="245"/>
      <c r="D412" s="246" t="s">
        <v>288</v>
      </c>
      <c r="E412" s="247" t="s">
        <v>1</v>
      </c>
      <c r="F412" s="248" t="s">
        <v>1223</v>
      </c>
      <c r="G412" s="245"/>
      <c r="H412" s="249">
        <v>37.439999999999998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288</v>
      </c>
      <c r="AU412" s="255" t="s">
        <v>86</v>
      </c>
      <c r="AV412" s="13" t="s">
        <v>86</v>
      </c>
      <c r="AW412" s="13" t="s">
        <v>33</v>
      </c>
      <c r="AX412" s="13" t="s">
        <v>77</v>
      </c>
      <c r="AY412" s="255" t="s">
        <v>281</v>
      </c>
    </row>
    <row r="413" s="13" customFormat="1">
      <c r="A413" s="13"/>
      <c r="B413" s="244"/>
      <c r="C413" s="245"/>
      <c r="D413" s="246" t="s">
        <v>288</v>
      </c>
      <c r="E413" s="247" t="s">
        <v>1</v>
      </c>
      <c r="F413" s="248" t="s">
        <v>1224</v>
      </c>
      <c r="G413" s="245"/>
      <c r="H413" s="249">
        <v>51.768000000000001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288</v>
      </c>
      <c r="AU413" s="255" t="s">
        <v>86</v>
      </c>
      <c r="AV413" s="13" t="s">
        <v>86</v>
      </c>
      <c r="AW413" s="13" t="s">
        <v>33</v>
      </c>
      <c r="AX413" s="13" t="s">
        <v>77</v>
      </c>
      <c r="AY413" s="255" t="s">
        <v>281</v>
      </c>
    </row>
    <row r="414" s="13" customFormat="1">
      <c r="A414" s="13"/>
      <c r="B414" s="244"/>
      <c r="C414" s="245"/>
      <c r="D414" s="246" t="s">
        <v>288</v>
      </c>
      <c r="E414" s="247" t="s">
        <v>1</v>
      </c>
      <c r="F414" s="248" t="s">
        <v>1225</v>
      </c>
      <c r="G414" s="245"/>
      <c r="H414" s="249">
        <v>26.856000000000002</v>
      </c>
      <c r="I414" s="250"/>
      <c r="J414" s="245"/>
      <c r="K414" s="245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288</v>
      </c>
      <c r="AU414" s="255" t="s">
        <v>86</v>
      </c>
      <c r="AV414" s="13" t="s">
        <v>86</v>
      </c>
      <c r="AW414" s="13" t="s">
        <v>33</v>
      </c>
      <c r="AX414" s="13" t="s">
        <v>77</v>
      </c>
      <c r="AY414" s="255" t="s">
        <v>281</v>
      </c>
    </row>
    <row r="415" s="13" customFormat="1">
      <c r="A415" s="13"/>
      <c r="B415" s="244"/>
      <c r="C415" s="245"/>
      <c r="D415" s="246" t="s">
        <v>288</v>
      </c>
      <c r="E415" s="247" t="s">
        <v>1</v>
      </c>
      <c r="F415" s="248" t="s">
        <v>1226</v>
      </c>
      <c r="G415" s="245"/>
      <c r="H415" s="249">
        <v>47.304000000000002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288</v>
      </c>
      <c r="AU415" s="255" t="s">
        <v>86</v>
      </c>
      <c r="AV415" s="13" t="s">
        <v>86</v>
      </c>
      <c r="AW415" s="13" t="s">
        <v>33</v>
      </c>
      <c r="AX415" s="13" t="s">
        <v>77</v>
      </c>
      <c r="AY415" s="255" t="s">
        <v>281</v>
      </c>
    </row>
    <row r="416" s="13" customFormat="1">
      <c r="A416" s="13"/>
      <c r="B416" s="244"/>
      <c r="C416" s="245"/>
      <c r="D416" s="246" t="s">
        <v>288</v>
      </c>
      <c r="E416" s="247" t="s">
        <v>1</v>
      </c>
      <c r="F416" s="248" t="s">
        <v>1227</v>
      </c>
      <c r="G416" s="245"/>
      <c r="H416" s="249">
        <v>63.216000000000001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288</v>
      </c>
      <c r="AU416" s="255" t="s">
        <v>86</v>
      </c>
      <c r="AV416" s="13" t="s">
        <v>86</v>
      </c>
      <c r="AW416" s="13" t="s">
        <v>33</v>
      </c>
      <c r="AX416" s="13" t="s">
        <v>77</v>
      </c>
      <c r="AY416" s="255" t="s">
        <v>281</v>
      </c>
    </row>
    <row r="417" s="13" customFormat="1">
      <c r="A417" s="13"/>
      <c r="B417" s="244"/>
      <c r="C417" s="245"/>
      <c r="D417" s="246" t="s">
        <v>288</v>
      </c>
      <c r="E417" s="247" t="s">
        <v>1</v>
      </c>
      <c r="F417" s="248" t="s">
        <v>1228</v>
      </c>
      <c r="G417" s="245"/>
      <c r="H417" s="249">
        <v>45.359999999999999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288</v>
      </c>
      <c r="AU417" s="255" t="s">
        <v>86</v>
      </c>
      <c r="AV417" s="13" t="s">
        <v>86</v>
      </c>
      <c r="AW417" s="13" t="s">
        <v>33</v>
      </c>
      <c r="AX417" s="13" t="s">
        <v>77</v>
      </c>
      <c r="AY417" s="255" t="s">
        <v>281</v>
      </c>
    </row>
    <row r="418" s="13" customFormat="1">
      <c r="A418" s="13"/>
      <c r="B418" s="244"/>
      <c r="C418" s="245"/>
      <c r="D418" s="246" t="s">
        <v>288</v>
      </c>
      <c r="E418" s="247" t="s">
        <v>1</v>
      </c>
      <c r="F418" s="248" t="s">
        <v>1229</v>
      </c>
      <c r="G418" s="245"/>
      <c r="H418" s="249">
        <v>70.920000000000002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288</v>
      </c>
      <c r="AU418" s="255" t="s">
        <v>86</v>
      </c>
      <c r="AV418" s="13" t="s">
        <v>86</v>
      </c>
      <c r="AW418" s="13" t="s">
        <v>33</v>
      </c>
      <c r="AX418" s="13" t="s">
        <v>77</v>
      </c>
      <c r="AY418" s="255" t="s">
        <v>281</v>
      </c>
    </row>
    <row r="419" s="13" customFormat="1">
      <c r="A419" s="13"/>
      <c r="B419" s="244"/>
      <c r="C419" s="245"/>
      <c r="D419" s="246" t="s">
        <v>288</v>
      </c>
      <c r="E419" s="247" t="s">
        <v>1</v>
      </c>
      <c r="F419" s="248" t="s">
        <v>1230</v>
      </c>
      <c r="G419" s="245"/>
      <c r="H419" s="249">
        <v>27.504000000000001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288</v>
      </c>
      <c r="AU419" s="255" t="s">
        <v>86</v>
      </c>
      <c r="AV419" s="13" t="s">
        <v>86</v>
      </c>
      <c r="AW419" s="13" t="s">
        <v>33</v>
      </c>
      <c r="AX419" s="13" t="s">
        <v>77</v>
      </c>
      <c r="AY419" s="255" t="s">
        <v>281</v>
      </c>
    </row>
    <row r="420" s="13" customFormat="1">
      <c r="A420" s="13"/>
      <c r="B420" s="244"/>
      <c r="C420" s="245"/>
      <c r="D420" s="246" t="s">
        <v>288</v>
      </c>
      <c r="E420" s="247" t="s">
        <v>1</v>
      </c>
      <c r="F420" s="248" t="s">
        <v>1231</v>
      </c>
      <c r="G420" s="245"/>
      <c r="H420" s="249">
        <v>58.32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288</v>
      </c>
      <c r="AU420" s="255" t="s">
        <v>86</v>
      </c>
      <c r="AV420" s="13" t="s">
        <v>86</v>
      </c>
      <c r="AW420" s="13" t="s">
        <v>33</v>
      </c>
      <c r="AX420" s="13" t="s">
        <v>77</v>
      </c>
      <c r="AY420" s="255" t="s">
        <v>281</v>
      </c>
    </row>
    <row r="421" s="13" customFormat="1">
      <c r="A421" s="13"/>
      <c r="B421" s="244"/>
      <c r="C421" s="245"/>
      <c r="D421" s="246" t="s">
        <v>288</v>
      </c>
      <c r="E421" s="247" t="s">
        <v>1</v>
      </c>
      <c r="F421" s="248" t="s">
        <v>1232</v>
      </c>
      <c r="G421" s="245"/>
      <c r="H421" s="249">
        <v>30.074000000000002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288</v>
      </c>
      <c r="AU421" s="255" t="s">
        <v>86</v>
      </c>
      <c r="AV421" s="13" t="s">
        <v>86</v>
      </c>
      <c r="AW421" s="13" t="s">
        <v>33</v>
      </c>
      <c r="AX421" s="13" t="s">
        <v>77</v>
      </c>
      <c r="AY421" s="255" t="s">
        <v>281</v>
      </c>
    </row>
    <row r="422" s="13" customFormat="1">
      <c r="A422" s="13"/>
      <c r="B422" s="244"/>
      <c r="C422" s="245"/>
      <c r="D422" s="246" t="s">
        <v>288</v>
      </c>
      <c r="E422" s="247" t="s">
        <v>1</v>
      </c>
      <c r="F422" s="248" t="s">
        <v>1233</v>
      </c>
      <c r="G422" s="245"/>
      <c r="H422" s="249">
        <v>58.32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288</v>
      </c>
      <c r="AU422" s="255" t="s">
        <v>86</v>
      </c>
      <c r="AV422" s="13" t="s">
        <v>86</v>
      </c>
      <c r="AW422" s="13" t="s">
        <v>33</v>
      </c>
      <c r="AX422" s="13" t="s">
        <v>77</v>
      </c>
      <c r="AY422" s="255" t="s">
        <v>281</v>
      </c>
    </row>
    <row r="423" s="13" customFormat="1">
      <c r="A423" s="13"/>
      <c r="B423" s="244"/>
      <c r="C423" s="245"/>
      <c r="D423" s="246" t="s">
        <v>288</v>
      </c>
      <c r="E423" s="247" t="s">
        <v>1</v>
      </c>
      <c r="F423" s="248" t="s">
        <v>1234</v>
      </c>
      <c r="G423" s="245"/>
      <c r="H423" s="249">
        <v>30.045999999999999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288</v>
      </c>
      <c r="AU423" s="255" t="s">
        <v>86</v>
      </c>
      <c r="AV423" s="13" t="s">
        <v>86</v>
      </c>
      <c r="AW423" s="13" t="s">
        <v>33</v>
      </c>
      <c r="AX423" s="13" t="s">
        <v>77</v>
      </c>
      <c r="AY423" s="255" t="s">
        <v>281</v>
      </c>
    </row>
    <row r="424" s="13" customFormat="1">
      <c r="A424" s="13"/>
      <c r="B424" s="244"/>
      <c r="C424" s="245"/>
      <c r="D424" s="246" t="s">
        <v>288</v>
      </c>
      <c r="E424" s="247" t="s">
        <v>1</v>
      </c>
      <c r="F424" s="248" t="s">
        <v>1235</v>
      </c>
      <c r="G424" s="245"/>
      <c r="H424" s="249">
        <v>59.759999999999998</v>
      </c>
      <c r="I424" s="250"/>
      <c r="J424" s="245"/>
      <c r="K424" s="245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288</v>
      </c>
      <c r="AU424" s="255" t="s">
        <v>86</v>
      </c>
      <c r="AV424" s="13" t="s">
        <v>86</v>
      </c>
      <c r="AW424" s="13" t="s">
        <v>33</v>
      </c>
      <c r="AX424" s="13" t="s">
        <v>77</v>
      </c>
      <c r="AY424" s="255" t="s">
        <v>281</v>
      </c>
    </row>
    <row r="425" s="13" customFormat="1">
      <c r="A425" s="13"/>
      <c r="B425" s="244"/>
      <c r="C425" s="245"/>
      <c r="D425" s="246" t="s">
        <v>288</v>
      </c>
      <c r="E425" s="247" t="s">
        <v>1</v>
      </c>
      <c r="F425" s="248" t="s">
        <v>1236</v>
      </c>
      <c r="G425" s="245"/>
      <c r="H425" s="249">
        <v>28.079999999999998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288</v>
      </c>
      <c r="AU425" s="255" t="s">
        <v>86</v>
      </c>
      <c r="AV425" s="13" t="s">
        <v>86</v>
      </c>
      <c r="AW425" s="13" t="s">
        <v>33</v>
      </c>
      <c r="AX425" s="13" t="s">
        <v>77</v>
      </c>
      <c r="AY425" s="255" t="s">
        <v>281</v>
      </c>
    </row>
    <row r="426" s="13" customFormat="1">
      <c r="A426" s="13"/>
      <c r="B426" s="244"/>
      <c r="C426" s="245"/>
      <c r="D426" s="246" t="s">
        <v>288</v>
      </c>
      <c r="E426" s="247" t="s">
        <v>1</v>
      </c>
      <c r="F426" s="248" t="s">
        <v>1237</v>
      </c>
      <c r="G426" s="245"/>
      <c r="H426" s="249">
        <v>75.239999999999995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288</v>
      </c>
      <c r="AU426" s="255" t="s">
        <v>86</v>
      </c>
      <c r="AV426" s="13" t="s">
        <v>86</v>
      </c>
      <c r="AW426" s="13" t="s">
        <v>33</v>
      </c>
      <c r="AX426" s="13" t="s">
        <v>77</v>
      </c>
      <c r="AY426" s="255" t="s">
        <v>281</v>
      </c>
    </row>
    <row r="427" s="13" customFormat="1">
      <c r="A427" s="13"/>
      <c r="B427" s="244"/>
      <c r="C427" s="245"/>
      <c r="D427" s="246" t="s">
        <v>288</v>
      </c>
      <c r="E427" s="247" t="s">
        <v>1</v>
      </c>
      <c r="F427" s="248" t="s">
        <v>1238</v>
      </c>
      <c r="G427" s="245"/>
      <c r="H427" s="249">
        <v>29.879999999999999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288</v>
      </c>
      <c r="AU427" s="255" t="s">
        <v>86</v>
      </c>
      <c r="AV427" s="13" t="s">
        <v>86</v>
      </c>
      <c r="AW427" s="13" t="s">
        <v>33</v>
      </c>
      <c r="AX427" s="13" t="s">
        <v>77</v>
      </c>
      <c r="AY427" s="255" t="s">
        <v>281</v>
      </c>
    </row>
    <row r="428" s="13" customFormat="1">
      <c r="A428" s="13"/>
      <c r="B428" s="244"/>
      <c r="C428" s="245"/>
      <c r="D428" s="246" t="s">
        <v>288</v>
      </c>
      <c r="E428" s="247" t="s">
        <v>1</v>
      </c>
      <c r="F428" s="248" t="s">
        <v>1239</v>
      </c>
      <c r="G428" s="245"/>
      <c r="H428" s="249">
        <v>41.039999999999999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288</v>
      </c>
      <c r="AU428" s="255" t="s">
        <v>86</v>
      </c>
      <c r="AV428" s="13" t="s">
        <v>86</v>
      </c>
      <c r="AW428" s="13" t="s">
        <v>33</v>
      </c>
      <c r="AX428" s="13" t="s">
        <v>77</v>
      </c>
      <c r="AY428" s="255" t="s">
        <v>281</v>
      </c>
    </row>
    <row r="429" s="13" customFormat="1">
      <c r="A429" s="13"/>
      <c r="B429" s="244"/>
      <c r="C429" s="245"/>
      <c r="D429" s="246" t="s">
        <v>288</v>
      </c>
      <c r="E429" s="247" t="s">
        <v>1</v>
      </c>
      <c r="F429" s="248" t="s">
        <v>1240</v>
      </c>
      <c r="G429" s="245"/>
      <c r="H429" s="249">
        <v>28.800000000000001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288</v>
      </c>
      <c r="AU429" s="255" t="s">
        <v>86</v>
      </c>
      <c r="AV429" s="13" t="s">
        <v>86</v>
      </c>
      <c r="AW429" s="13" t="s">
        <v>33</v>
      </c>
      <c r="AX429" s="13" t="s">
        <v>77</v>
      </c>
      <c r="AY429" s="255" t="s">
        <v>281</v>
      </c>
    </row>
    <row r="430" s="13" customFormat="1">
      <c r="A430" s="13"/>
      <c r="B430" s="244"/>
      <c r="C430" s="245"/>
      <c r="D430" s="246" t="s">
        <v>288</v>
      </c>
      <c r="E430" s="247" t="s">
        <v>1</v>
      </c>
      <c r="F430" s="248" t="s">
        <v>1241</v>
      </c>
      <c r="G430" s="245"/>
      <c r="H430" s="249">
        <v>50.241999999999997</v>
      </c>
      <c r="I430" s="250"/>
      <c r="J430" s="245"/>
      <c r="K430" s="245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288</v>
      </c>
      <c r="AU430" s="255" t="s">
        <v>86</v>
      </c>
      <c r="AV430" s="13" t="s">
        <v>86</v>
      </c>
      <c r="AW430" s="13" t="s">
        <v>33</v>
      </c>
      <c r="AX430" s="13" t="s">
        <v>77</v>
      </c>
      <c r="AY430" s="255" t="s">
        <v>281</v>
      </c>
    </row>
    <row r="431" s="13" customFormat="1">
      <c r="A431" s="13"/>
      <c r="B431" s="244"/>
      <c r="C431" s="245"/>
      <c r="D431" s="246" t="s">
        <v>288</v>
      </c>
      <c r="E431" s="247" t="s">
        <v>1</v>
      </c>
      <c r="F431" s="248" t="s">
        <v>1242</v>
      </c>
      <c r="G431" s="245"/>
      <c r="H431" s="249">
        <v>49.5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288</v>
      </c>
      <c r="AU431" s="255" t="s">
        <v>86</v>
      </c>
      <c r="AV431" s="13" t="s">
        <v>86</v>
      </c>
      <c r="AW431" s="13" t="s">
        <v>33</v>
      </c>
      <c r="AX431" s="13" t="s">
        <v>77</v>
      </c>
      <c r="AY431" s="255" t="s">
        <v>281</v>
      </c>
    </row>
    <row r="432" s="13" customFormat="1">
      <c r="A432" s="13"/>
      <c r="B432" s="244"/>
      <c r="C432" s="245"/>
      <c r="D432" s="246" t="s">
        <v>288</v>
      </c>
      <c r="E432" s="247" t="s">
        <v>1</v>
      </c>
      <c r="F432" s="248" t="s">
        <v>1243</v>
      </c>
      <c r="G432" s="245"/>
      <c r="H432" s="249">
        <v>65.138000000000005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288</v>
      </c>
      <c r="AU432" s="255" t="s">
        <v>86</v>
      </c>
      <c r="AV432" s="13" t="s">
        <v>86</v>
      </c>
      <c r="AW432" s="13" t="s">
        <v>33</v>
      </c>
      <c r="AX432" s="13" t="s">
        <v>77</v>
      </c>
      <c r="AY432" s="255" t="s">
        <v>281</v>
      </c>
    </row>
    <row r="433" s="13" customFormat="1">
      <c r="A433" s="13"/>
      <c r="B433" s="244"/>
      <c r="C433" s="245"/>
      <c r="D433" s="246" t="s">
        <v>288</v>
      </c>
      <c r="E433" s="247" t="s">
        <v>1</v>
      </c>
      <c r="F433" s="248" t="s">
        <v>1244</v>
      </c>
      <c r="G433" s="245"/>
      <c r="H433" s="249">
        <v>32.860999999999997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288</v>
      </c>
      <c r="AU433" s="255" t="s">
        <v>86</v>
      </c>
      <c r="AV433" s="13" t="s">
        <v>86</v>
      </c>
      <c r="AW433" s="13" t="s">
        <v>33</v>
      </c>
      <c r="AX433" s="13" t="s">
        <v>77</v>
      </c>
      <c r="AY433" s="255" t="s">
        <v>281</v>
      </c>
    </row>
    <row r="434" s="13" customFormat="1">
      <c r="A434" s="13"/>
      <c r="B434" s="244"/>
      <c r="C434" s="245"/>
      <c r="D434" s="246" t="s">
        <v>288</v>
      </c>
      <c r="E434" s="247" t="s">
        <v>1</v>
      </c>
      <c r="F434" s="248" t="s">
        <v>1245</v>
      </c>
      <c r="G434" s="245"/>
      <c r="H434" s="249">
        <v>65.858000000000004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288</v>
      </c>
      <c r="AU434" s="255" t="s">
        <v>86</v>
      </c>
      <c r="AV434" s="13" t="s">
        <v>86</v>
      </c>
      <c r="AW434" s="13" t="s">
        <v>33</v>
      </c>
      <c r="AX434" s="13" t="s">
        <v>77</v>
      </c>
      <c r="AY434" s="255" t="s">
        <v>281</v>
      </c>
    </row>
    <row r="435" s="13" customFormat="1">
      <c r="A435" s="13"/>
      <c r="B435" s="244"/>
      <c r="C435" s="245"/>
      <c r="D435" s="246" t="s">
        <v>288</v>
      </c>
      <c r="E435" s="247" t="s">
        <v>1</v>
      </c>
      <c r="F435" s="248" t="s">
        <v>1246</v>
      </c>
      <c r="G435" s="245"/>
      <c r="H435" s="249">
        <v>33.774999999999999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288</v>
      </c>
      <c r="AU435" s="255" t="s">
        <v>86</v>
      </c>
      <c r="AV435" s="13" t="s">
        <v>86</v>
      </c>
      <c r="AW435" s="13" t="s">
        <v>33</v>
      </c>
      <c r="AX435" s="13" t="s">
        <v>77</v>
      </c>
      <c r="AY435" s="255" t="s">
        <v>281</v>
      </c>
    </row>
    <row r="436" s="13" customFormat="1">
      <c r="A436" s="13"/>
      <c r="B436" s="244"/>
      <c r="C436" s="245"/>
      <c r="D436" s="246" t="s">
        <v>288</v>
      </c>
      <c r="E436" s="247" t="s">
        <v>1</v>
      </c>
      <c r="F436" s="248" t="s">
        <v>1247</v>
      </c>
      <c r="G436" s="245"/>
      <c r="H436" s="249">
        <v>52.582000000000001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288</v>
      </c>
      <c r="AU436" s="255" t="s">
        <v>86</v>
      </c>
      <c r="AV436" s="13" t="s">
        <v>86</v>
      </c>
      <c r="AW436" s="13" t="s">
        <v>33</v>
      </c>
      <c r="AX436" s="13" t="s">
        <v>77</v>
      </c>
      <c r="AY436" s="255" t="s">
        <v>281</v>
      </c>
    </row>
    <row r="437" s="13" customFormat="1">
      <c r="A437" s="13"/>
      <c r="B437" s="244"/>
      <c r="C437" s="245"/>
      <c r="D437" s="246" t="s">
        <v>288</v>
      </c>
      <c r="E437" s="247" t="s">
        <v>1</v>
      </c>
      <c r="F437" s="248" t="s">
        <v>1248</v>
      </c>
      <c r="G437" s="245"/>
      <c r="H437" s="249">
        <v>55.439999999999998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288</v>
      </c>
      <c r="AU437" s="255" t="s">
        <v>86</v>
      </c>
      <c r="AV437" s="13" t="s">
        <v>86</v>
      </c>
      <c r="AW437" s="13" t="s">
        <v>33</v>
      </c>
      <c r="AX437" s="13" t="s">
        <v>77</v>
      </c>
      <c r="AY437" s="255" t="s">
        <v>281</v>
      </c>
    </row>
    <row r="438" s="13" customFormat="1">
      <c r="A438" s="13"/>
      <c r="B438" s="244"/>
      <c r="C438" s="245"/>
      <c r="D438" s="246" t="s">
        <v>288</v>
      </c>
      <c r="E438" s="247" t="s">
        <v>1</v>
      </c>
      <c r="F438" s="248" t="s">
        <v>1249</v>
      </c>
      <c r="G438" s="245"/>
      <c r="H438" s="249">
        <v>75.599999999999994</v>
      </c>
      <c r="I438" s="250"/>
      <c r="J438" s="245"/>
      <c r="K438" s="245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288</v>
      </c>
      <c r="AU438" s="255" t="s">
        <v>86</v>
      </c>
      <c r="AV438" s="13" t="s">
        <v>86</v>
      </c>
      <c r="AW438" s="13" t="s">
        <v>33</v>
      </c>
      <c r="AX438" s="13" t="s">
        <v>77</v>
      </c>
      <c r="AY438" s="255" t="s">
        <v>281</v>
      </c>
    </row>
    <row r="439" s="13" customFormat="1">
      <c r="A439" s="13"/>
      <c r="B439" s="244"/>
      <c r="C439" s="245"/>
      <c r="D439" s="246" t="s">
        <v>288</v>
      </c>
      <c r="E439" s="247" t="s">
        <v>1</v>
      </c>
      <c r="F439" s="248" t="s">
        <v>1250</v>
      </c>
      <c r="G439" s="245"/>
      <c r="H439" s="249">
        <v>27.936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288</v>
      </c>
      <c r="AU439" s="255" t="s">
        <v>86</v>
      </c>
      <c r="AV439" s="13" t="s">
        <v>86</v>
      </c>
      <c r="AW439" s="13" t="s">
        <v>33</v>
      </c>
      <c r="AX439" s="13" t="s">
        <v>77</v>
      </c>
      <c r="AY439" s="255" t="s">
        <v>281</v>
      </c>
    </row>
    <row r="440" s="13" customFormat="1">
      <c r="A440" s="13"/>
      <c r="B440" s="244"/>
      <c r="C440" s="245"/>
      <c r="D440" s="246" t="s">
        <v>288</v>
      </c>
      <c r="E440" s="247" t="s">
        <v>1</v>
      </c>
      <c r="F440" s="248" t="s">
        <v>1251</v>
      </c>
      <c r="G440" s="245"/>
      <c r="H440" s="249">
        <v>70.560000000000002</v>
      </c>
      <c r="I440" s="250"/>
      <c r="J440" s="245"/>
      <c r="K440" s="245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288</v>
      </c>
      <c r="AU440" s="255" t="s">
        <v>86</v>
      </c>
      <c r="AV440" s="13" t="s">
        <v>86</v>
      </c>
      <c r="AW440" s="13" t="s">
        <v>33</v>
      </c>
      <c r="AX440" s="13" t="s">
        <v>77</v>
      </c>
      <c r="AY440" s="255" t="s">
        <v>281</v>
      </c>
    </row>
    <row r="441" s="13" customFormat="1">
      <c r="A441" s="13"/>
      <c r="B441" s="244"/>
      <c r="C441" s="245"/>
      <c r="D441" s="246" t="s">
        <v>288</v>
      </c>
      <c r="E441" s="247" t="s">
        <v>1</v>
      </c>
      <c r="F441" s="248" t="s">
        <v>1252</v>
      </c>
      <c r="G441" s="245"/>
      <c r="H441" s="249">
        <v>79.920000000000002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288</v>
      </c>
      <c r="AU441" s="255" t="s">
        <v>86</v>
      </c>
      <c r="AV441" s="13" t="s">
        <v>86</v>
      </c>
      <c r="AW441" s="13" t="s">
        <v>33</v>
      </c>
      <c r="AX441" s="13" t="s">
        <v>77</v>
      </c>
      <c r="AY441" s="255" t="s">
        <v>281</v>
      </c>
    </row>
    <row r="442" s="13" customFormat="1">
      <c r="A442" s="13"/>
      <c r="B442" s="244"/>
      <c r="C442" s="245"/>
      <c r="D442" s="246" t="s">
        <v>288</v>
      </c>
      <c r="E442" s="247" t="s">
        <v>1</v>
      </c>
      <c r="F442" s="248" t="s">
        <v>1253</v>
      </c>
      <c r="G442" s="245"/>
      <c r="H442" s="249">
        <v>24.84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288</v>
      </c>
      <c r="AU442" s="255" t="s">
        <v>86</v>
      </c>
      <c r="AV442" s="13" t="s">
        <v>86</v>
      </c>
      <c r="AW442" s="13" t="s">
        <v>33</v>
      </c>
      <c r="AX442" s="13" t="s">
        <v>77</v>
      </c>
      <c r="AY442" s="255" t="s">
        <v>281</v>
      </c>
    </row>
    <row r="443" s="13" customFormat="1">
      <c r="A443" s="13"/>
      <c r="B443" s="244"/>
      <c r="C443" s="245"/>
      <c r="D443" s="246" t="s">
        <v>288</v>
      </c>
      <c r="E443" s="247" t="s">
        <v>1</v>
      </c>
      <c r="F443" s="248" t="s">
        <v>1254</v>
      </c>
      <c r="G443" s="245"/>
      <c r="H443" s="249">
        <v>61.200000000000003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288</v>
      </c>
      <c r="AU443" s="255" t="s">
        <v>86</v>
      </c>
      <c r="AV443" s="13" t="s">
        <v>86</v>
      </c>
      <c r="AW443" s="13" t="s">
        <v>33</v>
      </c>
      <c r="AX443" s="13" t="s">
        <v>77</v>
      </c>
      <c r="AY443" s="255" t="s">
        <v>281</v>
      </c>
    </row>
    <row r="444" s="13" customFormat="1">
      <c r="A444" s="13"/>
      <c r="B444" s="244"/>
      <c r="C444" s="245"/>
      <c r="D444" s="246" t="s">
        <v>288</v>
      </c>
      <c r="E444" s="247" t="s">
        <v>1</v>
      </c>
      <c r="F444" s="248" t="s">
        <v>1255</v>
      </c>
      <c r="G444" s="245"/>
      <c r="H444" s="249">
        <v>62.640000000000001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288</v>
      </c>
      <c r="AU444" s="255" t="s">
        <v>86</v>
      </c>
      <c r="AV444" s="13" t="s">
        <v>86</v>
      </c>
      <c r="AW444" s="13" t="s">
        <v>33</v>
      </c>
      <c r="AX444" s="13" t="s">
        <v>77</v>
      </c>
      <c r="AY444" s="255" t="s">
        <v>281</v>
      </c>
    </row>
    <row r="445" s="13" customFormat="1">
      <c r="A445" s="13"/>
      <c r="B445" s="244"/>
      <c r="C445" s="245"/>
      <c r="D445" s="246" t="s">
        <v>288</v>
      </c>
      <c r="E445" s="247" t="s">
        <v>1</v>
      </c>
      <c r="F445" s="248" t="s">
        <v>1256</v>
      </c>
      <c r="G445" s="245"/>
      <c r="H445" s="249">
        <v>43.560000000000002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288</v>
      </c>
      <c r="AU445" s="255" t="s">
        <v>86</v>
      </c>
      <c r="AV445" s="13" t="s">
        <v>86</v>
      </c>
      <c r="AW445" s="13" t="s">
        <v>33</v>
      </c>
      <c r="AX445" s="13" t="s">
        <v>77</v>
      </c>
      <c r="AY445" s="255" t="s">
        <v>281</v>
      </c>
    </row>
    <row r="446" s="13" customFormat="1">
      <c r="A446" s="13"/>
      <c r="B446" s="244"/>
      <c r="C446" s="245"/>
      <c r="D446" s="246" t="s">
        <v>288</v>
      </c>
      <c r="E446" s="247" t="s">
        <v>1</v>
      </c>
      <c r="F446" s="248" t="s">
        <v>1257</v>
      </c>
      <c r="G446" s="245"/>
      <c r="H446" s="249">
        <v>67.680000000000007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288</v>
      </c>
      <c r="AU446" s="255" t="s">
        <v>86</v>
      </c>
      <c r="AV446" s="13" t="s">
        <v>86</v>
      </c>
      <c r="AW446" s="13" t="s">
        <v>33</v>
      </c>
      <c r="AX446" s="13" t="s">
        <v>77</v>
      </c>
      <c r="AY446" s="255" t="s">
        <v>281</v>
      </c>
    </row>
    <row r="447" s="13" customFormat="1">
      <c r="A447" s="13"/>
      <c r="B447" s="244"/>
      <c r="C447" s="245"/>
      <c r="D447" s="246" t="s">
        <v>288</v>
      </c>
      <c r="E447" s="247" t="s">
        <v>1</v>
      </c>
      <c r="F447" s="248" t="s">
        <v>1258</v>
      </c>
      <c r="G447" s="245"/>
      <c r="H447" s="249">
        <v>50.148000000000003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288</v>
      </c>
      <c r="AU447" s="255" t="s">
        <v>86</v>
      </c>
      <c r="AV447" s="13" t="s">
        <v>86</v>
      </c>
      <c r="AW447" s="13" t="s">
        <v>33</v>
      </c>
      <c r="AX447" s="13" t="s">
        <v>77</v>
      </c>
      <c r="AY447" s="255" t="s">
        <v>281</v>
      </c>
    </row>
    <row r="448" s="13" customFormat="1">
      <c r="A448" s="13"/>
      <c r="B448" s="244"/>
      <c r="C448" s="245"/>
      <c r="D448" s="246" t="s">
        <v>288</v>
      </c>
      <c r="E448" s="247" t="s">
        <v>1</v>
      </c>
      <c r="F448" s="248" t="s">
        <v>1259</v>
      </c>
      <c r="G448" s="245"/>
      <c r="H448" s="249">
        <v>61.920000000000002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288</v>
      </c>
      <c r="AU448" s="255" t="s">
        <v>86</v>
      </c>
      <c r="AV448" s="13" t="s">
        <v>86</v>
      </c>
      <c r="AW448" s="13" t="s">
        <v>33</v>
      </c>
      <c r="AX448" s="13" t="s">
        <v>77</v>
      </c>
      <c r="AY448" s="255" t="s">
        <v>281</v>
      </c>
    </row>
    <row r="449" s="13" customFormat="1">
      <c r="A449" s="13"/>
      <c r="B449" s="244"/>
      <c r="C449" s="245"/>
      <c r="D449" s="246" t="s">
        <v>288</v>
      </c>
      <c r="E449" s="247" t="s">
        <v>1</v>
      </c>
      <c r="F449" s="248" t="s">
        <v>1260</v>
      </c>
      <c r="G449" s="245"/>
      <c r="H449" s="249">
        <v>54.345999999999997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288</v>
      </c>
      <c r="AU449" s="255" t="s">
        <v>86</v>
      </c>
      <c r="AV449" s="13" t="s">
        <v>86</v>
      </c>
      <c r="AW449" s="13" t="s">
        <v>33</v>
      </c>
      <c r="AX449" s="13" t="s">
        <v>77</v>
      </c>
      <c r="AY449" s="255" t="s">
        <v>281</v>
      </c>
    </row>
    <row r="450" s="13" customFormat="1">
      <c r="A450" s="13"/>
      <c r="B450" s="244"/>
      <c r="C450" s="245"/>
      <c r="D450" s="246" t="s">
        <v>288</v>
      </c>
      <c r="E450" s="247" t="s">
        <v>1</v>
      </c>
      <c r="F450" s="248" t="s">
        <v>1261</v>
      </c>
      <c r="G450" s="245"/>
      <c r="H450" s="249">
        <v>38.520000000000003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288</v>
      </c>
      <c r="AU450" s="255" t="s">
        <v>86</v>
      </c>
      <c r="AV450" s="13" t="s">
        <v>86</v>
      </c>
      <c r="AW450" s="13" t="s">
        <v>33</v>
      </c>
      <c r="AX450" s="13" t="s">
        <v>77</v>
      </c>
      <c r="AY450" s="255" t="s">
        <v>281</v>
      </c>
    </row>
    <row r="451" s="13" customFormat="1">
      <c r="A451" s="13"/>
      <c r="B451" s="244"/>
      <c r="C451" s="245"/>
      <c r="D451" s="246" t="s">
        <v>288</v>
      </c>
      <c r="E451" s="247" t="s">
        <v>1</v>
      </c>
      <c r="F451" s="248" t="s">
        <v>1262</v>
      </c>
      <c r="G451" s="245"/>
      <c r="H451" s="249">
        <v>134.42400000000001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288</v>
      </c>
      <c r="AU451" s="255" t="s">
        <v>86</v>
      </c>
      <c r="AV451" s="13" t="s">
        <v>86</v>
      </c>
      <c r="AW451" s="13" t="s">
        <v>33</v>
      </c>
      <c r="AX451" s="13" t="s">
        <v>77</v>
      </c>
      <c r="AY451" s="255" t="s">
        <v>281</v>
      </c>
    </row>
    <row r="452" s="13" customFormat="1">
      <c r="A452" s="13"/>
      <c r="B452" s="244"/>
      <c r="C452" s="245"/>
      <c r="D452" s="246" t="s">
        <v>288</v>
      </c>
      <c r="E452" s="247" t="s">
        <v>1</v>
      </c>
      <c r="F452" s="248" t="s">
        <v>1263</v>
      </c>
      <c r="G452" s="245"/>
      <c r="H452" s="249">
        <v>81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288</v>
      </c>
      <c r="AU452" s="255" t="s">
        <v>86</v>
      </c>
      <c r="AV452" s="13" t="s">
        <v>86</v>
      </c>
      <c r="AW452" s="13" t="s">
        <v>33</v>
      </c>
      <c r="AX452" s="13" t="s">
        <v>77</v>
      </c>
      <c r="AY452" s="255" t="s">
        <v>281</v>
      </c>
    </row>
    <row r="453" s="13" customFormat="1">
      <c r="A453" s="13"/>
      <c r="B453" s="244"/>
      <c r="C453" s="245"/>
      <c r="D453" s="246" t="s">
        <v>288</v>
      </c>
      <c r="E453" s="247" t="s">
        <v>1</v>
      </c>
      <c r="F453" s="248" t="s">
        <v>1264</v>
      </c>
      <c r="G453" s="245"/>
      <c r="H453" s="249">
        <v>29.879999999999999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288</v>
      </c>
      <c r="AU453" s="255" t="s">
        <v>86</v>
      </c>
      <c r="AV453" s="13" t="s">
        <v>86</v>
      </c>
      <c r="AW453" s="13" t="s">
        <v>33</v>
      </c>
      <c r="AX453" s="13" t="s">
        <v>77</v>
      </c>
      <c r="AY453" s="255" t="s">
        <v>281</v>
      </c>
    </row>
    <row r="454" s="13" customFormat="1">
      <c r="A454" s="13"/>
      <c r="B454" s="244"/>
      <c r="C454" s="245"/>
      <c r="D454" s="246" t="s">
        <v>288</v>
      </c>
      <c r="E454" s="247" t="s">
        <v>1</v>
      </c>
      <c r="F454" s="248" t="s">
        <v>1265</v>
      </c>
      <c r="G454" s="245"/>
      <c r="H454" s="249">
        <v>55.079999999999998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288</v>
      </c>
      <c r="AU454" s="255" t="s">
        <v>86</v>
      </c>
      <c r="AV454" s="13" t="s">
        <v>86</v>
      </c>
      <c r="AW454" s="13" t="s">
        <v>33</v>
      </c>
      <c r="AX454" s="13" t="s">
        <v>77</v>
      </c>
      <c r="AY454" s="255" t="s">
        <v>281</v>
      </c>
    </row>
    <row r="455" s="13" customFormat="1">
      <c r="A455" s="13"/>
      <c r="B455" s="244"/>
      <c r="C455" s="245"/>
      <c r="D455" s="246" t="s">
        <v>288</v>
      </c>
      <c r="E455" s="247" t="s">
        <v>1</v>
      </c>
      <c r="F455" s="248" t="s">
        <v>1266</v>
      </c>
      <c r="G455" s="245"/>
      <c r="H455" s="249">
        <v>27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288</v>
      </c>
      <c r="AU455" s="255" t="s">
        <v>86</v>
      </c>
      <c r="AV455" s="13" t="s">
        <v>86</v>
      </c>
      <c r="AW455" s="13" t="s">
        <v>33</v>
      </c>
      <c r="AX455" s="13" t="s">
        <v>77</v>
      </c>
      <c r="AY455" s="255" t="s">
        <v>281</v>
      </c>
    </row>
    <row r="456" s="13" customFormat="1">
      <c r="A456" s="13"/>
      <c r="B456" s="244"/>
      <c r="C456" s="245"/>
      <c r="D456" s="246" t="s">
        <v>288</v>
      </c>
      <c r="E456" s="247" t="s">
        <v>1</v>
      </c>
      <c r="F456" s="248" t="s">
        <v>1267</v>
      </c>
      <c r="G456" s="245"/>
      <c r="H456" s="249">
        <v>36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288</v>
      </c>
      <c r="AU456" s="255" t="s">
        <v>86</v>
      </c>
      <c r="AV456" s="13" t="s">
        <v>86</v>
      </c>
      <c r="AW456" s="13" t="s">
        <v>33</v>
      </c>
      <c r="AX456" s="13" t="s">
        <v>77</v>
      </c>
      <c r="AY456" s="255" t="s">
        <v>281</v>
      </c>
    </row>
    <row r="457" s="13" customFormat="1">
      <c r="A457" s="13"/>
      <c r="B457" s="244"/>
      <c r="C457" s="245"/>
      <c r="D457" s="246" t="s">
        <v>288</v>
      </c>
      <c r="E457" s="247" t="s">
        <v>1</v>
      </c>
      <c r="F457" s="248" t="s">
        <v>1268</v>
      </c>
      <c r="G457" s="245"/>
      <c r="H457" s="249">
        <v>68.760000000000005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288</v>
      </c>
      <c r="AU457" s="255" t="s">
        <v>86</v>
      </c>
      <c r="AV457" s="13" t="s">
        <v>86</v>
      </c>
      <c r="AW457" s="13" t="s">
        <v>33</v>
      </c>
      <c r="AX457" s="13" t="s">
        <v>77</v>
      </c>
      <c r="AY457" s="255" t="s">
        <v>281</v>
      </c>
    </row>
    <row r="458" s="13" customFormat="1">
      <c r="A458" s="13"/>
      <c r="B458" s="244"/>
      <c r="C458" s="245"/>
      <c r="D458" s="246" t="s">
        <v>288</v>
      </c>
      <c r="E458" s="247" t="s">
        <v>1</v>
      </c>
      <c r="F458" s="248" t="s">
        <v>1269</v>
      </c>
      <c r="G458" s="245"/>
      <c r="H458" s="249">
        <v>76.140000000000001</v>
      </c>
      <c r="I458" s="250"/>
      <c r="J458" s="245"/>
      <c r="K458" s="245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288</v>
      </c>
      <c r="AU458" s="255" t="s">
        <v>86</v>
      </c>
      <c r="AV458" s="13" t="s">
        <v>86</v>
      </c>
      <c r="AW458" s="13" t="s">
        <v>33</v>
      </c>
      <c r="AX458" s="13" t="s">
        <v>77</v>
      </c>
      <c r="AY458" s="255" t="s">
        <v>281</v>
      </c>
    </row>
    <row r="459" s="13" customFormat="1">
      <c r="A459" s="13"/>
      <c r="B459" s="244"/>
      <c r="C459" s="245"/>
      <c r="D459" s="246" t="s">
        <v>288</v>
      </c>
      <c r="E459" s="247" t="s">
        <v>1</v>
      </c>
      <c r="F459" s="248" t="s">
        <v>1270</v>
      </c>
      <c r="G459" s="245"/>
      <c r="H459" s="249">
        <v>102.24</v>
      </c>
      <c r="I459" s="250"/>
      <c r="J459" s="245"/>
      <c r="K459" s="245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288</v>
      </c>
      <c r="AU459" s="255" t="s">
        <v>86</v>
      </c>
      <c r="AV459" s="13" t="s">
        <v>86</v>
      </c>
      <c r="AW459" s="13" t="s">
        <v>33</v>
      </c>
      <c r="AX459" s="13" t="s">
        <v>77</v>
      </c>
      <c r="AY459" s="255" t="s">
        <v>281</v>
      </c>
    </row>
    <row r="460" s="13" customFormat="1">
      <c r="A460" s="13"/>
      <c r="B460" s="244"/>
      <c r="C460" s="245"/>
      <c r="D460" s="246" t="s">
        <v>288</v>
      </c>
      <c r="E460" s="247" t="s">
        <v>1</v>
      </c>
      <c r="F460" s="248" t="s">
        <v>1271</v>
      </c>
      <c r="G460" s="245"/>
      <c r="H460" s="249">
        <v>59.759999999999998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288</v>
      </c>
      <c r="AU460" s="255" t="s">
        <v>86</v>
      </c>
      <c r="AV460" s="13" t="s">
        <v>86</v>
      </c>
      <c r="AW460" s="13" t="s">
        <v>33</v>
      </c>
      <c r="AX460" s="13" t="s">
        <v>77</v>
      </c>
      <c r="AY460" s="255" t="s">
        <v>281</v>
      </c>
    </row>
    <row r="461" s="13" customFormat="1">
      <c r="A461" s="13"/>
      <c r="B461" s="244"/>
      <c r="C461" s="245"/>
      <c r="D461" s="246" t="s">
        <v>288</v>
      </c>
      <c r="E461" s="247" t="s">
        <v>1</v>
      </c>
      <c r="F461" s="248" t="s">
        <v>1272</v>
      </c>
      <c r="G461" s="245"/>
      <c r="H461" s="249">
        <v>34.200000000000003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288</v>
      </c>
      <c r="AU461" s="255" t="s">
        <v>86</v>
      </c>
      <c r="AV461" s="13" t="s">
        <v>86</v>
      </c>
      <c r="AW461" s="13" t="s">
        <v>33</v>
      </c>
      <c r="AX461" s="13" t="s">
        <v>77</v>
      </c>
      <c r="AY461" s="255" t="s">
        <v>281</v>
      </c>
    </row>
    <row r="462" s="13" customFormat="1">
      <c r="A462" s="13"/>
      <c r="B462" s="244"/>
      <c r="C462" s="245"/>
      <c r="D462" s="246" t="s">
        <v>288</v>
      </c>
      <c r="E462" s="247" t="s">
        <v>1</v>
      </c>
      <c r="F462" s="248" t="s">
        <v>1273</v>
      </c>
      <c r="G462" s="245"/>
      <c r="H462" s="249">
        <v>42.479999999999997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288</v>
      </c>
      <c r="AU462" s="255" t="s">
        <v>86</v>
      </c>
      <c r="AV462" s="13" t="s">
        <v>86</v>
      </c>
      <c r="AW462" s="13" t="s">
        <v>33</v>
      </c>
      <c r="AX462" s="13" t="s">
        <v>77</v>
      </c>
      <c r="AY462" s="255" t="s">
        <v>281</v>
      </c>
    </row>
    <row r="463" s="13" customFormat="1">
      <c r="A463" s="13"/>
      <c r="B463" s="244"/>
      <c r="C463" s="245"/>
      <c r="D463" s="246" t="s">
        <v>288</v>
      </c>
      <c r="E463" s="247" t="s">
        <v>1</v>
      </c>
      <c r="F463" s="248" t="s">
        <v>1274</v>
      </c>
      <c r="G463" s="245"/>
      <c r="H463" s="249">
        <v>26.640000000000001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288</v>
      </c>
      <c r="AU463" s="255" t="s">
        <v>86</v>
      </c>
      <c r="AV463" s="13" t="s">
        <v>86</v>
      </c>
      <c r="AW463" s="13" t="s">
        <v>33</v>
      </c>
      <c r="AX463" s="13" t="s">
        <v>77</v>
      </c>
      <c r="AY463" s="255" t="s">
        <v>281</v>
      </c>
    </row>
    <row r="464" s="13" customFormat="1">
      <c r="A464" s="13"/>
      <c r="B464" s="244"/>
      <c r="C464" s="245"/>
      <c r="D464" s="246" t="s">
        <v>288</v>
      </c>
      <c r="E464" s="247" t="s">
        <v>1</v>
      </c>
      <c r="F464" s="248" t="s">
        <v>1275</v>
      </c>
      <c r="G464" s="245"/>
      <c r="H464" s="249">
        <v>27.719999999999999</v>
      </c>
      <c r="I464" s="250"/>
      <c r="J464" s="245"/>
      <c r="K464" s="245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288</v>
      </c>
      <c r="AU464" s="255" t="s">
        <v>86</v>
      </c>
      <c r="AV464" s="13" t="s">
        <v>86</v>
      </c>
      <c r="AW464" s="13" t="s">
        <v>33</v>
      </c>
      <c r="AX464" s="13" t="s">
        <v>77</v>
      </c>
      <c r="AY464" s="255" t="s">
        <v>281</v>
      </c>
    </row>
    <row r="465" s="13" customFormat="1">
      <c r="A465" s="13"/>
      <c r="B465" s="244"/>
      <c r="C465" s="245"/>
      <c r="D465" s="246" t="s">
        <v>288</v>
      </c>
      <c r="E465" s="247" t="s">
        <v>1</v>
      </c>
      <c r="F465" s="248" t="s">
        <v>1276</v>
      </c>
      <c r="G465" s="245"/>
      <c r="H465" s="249">
        <v>32.399999999999999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288</v>
      </c>
      <c r="AU465" s="255" t="s">
        <v>86</v>
      </c>
      <c r="AV465" s="13" t="s">
        <v>86</v>
      </c>
      <c r="AW465" s="13" t="s">
        <v>33</v>
      </c>
      <c r="AX465" s="13" t="s">
        <v>77</v>
      </c>
      <c r="AY465" s="255" t="s">
        <v>281</v>
      </c>
    </row>
    <row r="466" s="13" customFormat="1">
      <c r="A466" s="13"/>
      <c r="B466" s="244"/>
      <c r="C466" s="245"/>
      <c r="D466" s="246" t="s">
        <v>288</v>
      </c>
      <c r="E466" s="247" t="s">
        <v>1</v>
      </c>
      <c r="F466" s="248" t="s">
        <v>1277</v>
      </c>
      <c r="G466" s="245"/>
      <c r="H466" s="249">
        <v>81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288</v>
      </c>
      <c r="AU466" s="255" t="s">
        <v>86</v>
      </c>
      <c r="AV466" s="13" t="s">
        <v>86</v>
      </c>
      <c r="AW466" s="13" t="s">
        <v>33</v>
      </c>
      <c r="AX466" s="13" t="s">
        <v>77</v>
      </c>
      <c r="AY466" s="255" t="s">
        <v>281</v>
      </c>
    </row>
    <row r="467" s="13" customFormat="1">
      <c r="A467" s="13"/>
      <c r="B467" s="244"/>
      <c r="C467" s="245"/>
      <c r="D467" s="246" t="s">
        <v>288</v>
      </c>
      <c r="E467" s="247" t="s">
        <v>1</v>
      </c>
      <c r="F467" s="248" t="s">
        <v>1278</v>
      </c>
      <c r="G467" s="245"/>
      <c r="H467" s="249">
        <v>46.533999999999999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288</v>
      </c>
      <c r="AU467" s="255" t="s">
        <v>86</v>
      </c>
      <c r="AV467" s="13" t="s">
        <v>86</v>
      </c>
      <c r="AW467" s="13" t="s">
        <v>33</v>
      </c>
      <c r="AX467" s="13" t="s">
        <v>77</v>
      </c>
      <c r="AY467" s="255" t="s">
        <v>281</v>
      </c>
    </row>
    <row r="468" s="13" customFormat="1">
      <c r="A468" s="13"/>
      <c r="B468" s="244"/>
      <c r="C468" s="245"/>
      <c r="D468" s="246" t="s">
        <v>288</v>
      </c>
      <c r="E468" s="247" t="s">
        <v>1</v>
      </c>
      <c r="F468" s="248" t="s">
        <v>1279</v>
      </c>
      <c r="G468" s="245"/>
      <c r="H468" s="249">
        <v>74.159999999999997</v>
      </c>
      <c r="I468" s="250"/>
      <c r="J468" s="245"/>
      <c r="K468" s="245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288</v>
      </c>
      <c r="AU468" s="255" t="s">
        <v>86</v>
      </c>
      <c r="AV468" s="13" t="s">
        <v>86</v>
      </c>
      <c r="AW468" s="13" t="s">
        <v>33</v>
      </c>
      <c r="AX468" s="13" t="s">
        <v>77</v>
      </c>
      <c r="AY468" s="255" t="s">
        <v>281</v>
      </c>
    </row>
    <row r="469" s="13" customFormat="1">
      <c r="A469" s="13"/>
      <c r="B469" s="244"/>
      <c r="C469" s="245"/>
      <c r="D469" s="246" t="s">
        <v>288</v>
      </c>
      <c r="E469" s="247" t="s">
        <v>1</v>
      </c>
      <c r="F469" s="248" t="s">
        <v>1280</v>
      </c>
      <c r="G469" s="245"/>
      <c r="H469" s="249">
        <v>47.520000000000003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288</v>
      </c>
      <c r="AU469" s="255" t="s">
        <v>86</v>
      </c>
      <c r="AV469" s="13" t="s">
        <v>86</v>
      </c>
      <c r="AW469" s="13" t="s">
        <v>33</v>
      </c>
      <c r="AX469" s="13" t="s">
        <v>77</v>
      </c>
      <c r="AY469" s="255" t="s">
        <v>281</v>
      </c>
    </row>
    <row r="470" s="13" customFormat="1">
      <c r="A470" s="13"/>
      <c r="B470" s="244"/>
      <c r="C470" s="245"/>
      <c r="D470" s="246" t="s">
        <v>288</v>
      </c>
      <c r="E470" s="247" t="s">
        <v>1</v>
      </c>
      <c r="F470" s="248" t="s">
        <v>1281</v>
      </c>
      <c r="G470" s="245"/>
      <c r="H470" s="249">
        <v>56.159999999999997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288</v>
      </c>
      <c r="AU470" s="255" t="s">
        <v>86</v>
      </c>
      <c r="AV470" s="13" t="s">
        <v>86</v>
      </c>
      <c r="AW470" s="13" t="s">
        <v>33</v>
      </c>
      <c r="AX470" s="13" t="s">
        <v>77</v>
      </c>
      <c r="AY470" s="255" t="s">
        <v>281</v>
      </c>
    </row>
    <row r="471" s="13" customFormat="1">
      <c r="A471" s="13"/>
      <c r="B471" s="244"/>
      <c r="C471" s="245"/>
      <c r="D471" s="246" t="s">
        <v>288</v>
      </c>
      <c r="E471" s="247" t="s">
        <v>1</v>
      </c>
      <c r="F471" s="248" t="s">
        <v>1282</v>
      </c>
      <c r="G471" s="245"/>
      <c r="H471" s="249">
        <v>102.24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288</v>
      </c>
      <c r="AU471" s="255" t="s">
        <v>86</v>
      </c>
      <c r="AV471" s="13" t="s">
        <v>86</v>
      </c>
      <c r="AW471" s="13" t="s">
        <v>33</v>
      </c>
      <c r="AX471" s="13" t="s">
        <v>77</v>
      </c>
      <c r="AY471" s="255" t="s">
        <v>281</v>
      </c>
    </row>
    <row r="472" s="15" customFormat="1">
      <c r="A472" s="15"/>
      <c r="B472" s="267"/>
      <c r="C472" s="268"/>
      <c r="D472" s="246" t="s">
        <v>288</v>
      </c>
      <c r="E472" s="269" t="s">
        <v>1</v>
      </c>
      <c r="F472" s="270" t="s">
        <v>527</v>
      </c>
      <c r="G472" s="268"/>
      <c r="H472" s="271">
        <v>3266.2559999999999</v>
      </c>
      <c r="I472" s="272"/>
      <c r="J472" s="268"/>
      <c r="K472" s="268"/>
      <c r="L472" s="273"/>
      <c r="M472" s="274"/>
      <c r="N472" s="275"/>
      <c r="O472" s="275"/>
      <c r="P472" s="275"/>
      <c r="Q472" s="275"/>
      <c r="R472" s="275"/>
      <c r="S472" s="275"/>
      <c r="T472" s="27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7" t="s">
        <v>288</v>
      </c>
      <c r="AU472" s="277" t="s">
        <v>86</v>
      </c>
      <c r="AV472" s="15" t="s">
        <v>94</v>
      </c>
      <c r="AW472" s="15" t="s">
        <v>33</v>
      </c>
      <c r="AX472" s="15" t="s">
        <v>77</v>
      </c>
      <c r="AY472" s="277" t="s">
        <v>281</v>
      </c>
    </row>
    <row r="473" s="13" customFormat="1">
      <c r="A473" s="13"/>
      <c r="B473" s="244"/>
      <c r="C473" s="245"/>
      <c r="D473" s="246" t="s">
        <v>288</v>
      </c>
      <c r="E473" s="247" t="s">
        <v>1</v>
      </c>
      <c r="F473" s="248" t="s">
        <v>1283</v>
      </c>
      <c r="G473" s="245"/>
      <c r="H473" s="249">
        <v>108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288</v>
      </c>
      <c r="AU473" s="255" t="s">
        <v>86</v>
      </c>
      <c r="AV473" s="13" t="s">
        <v>86</v>
      </c>
      <c r="AW473" s="13" t="s">
        <v>33</v>
      </c>
      <c r="AX473" s="13" t="s">
        <v>77</v>
      </c>
      <c r="AY473" s="255" t="s">
        <v>281</v>
      </c>
    </row>
    <row r="474" s="13" customFormat="1">
      <c r="A474" s="13"/>
      <c r="B474" s="244"/>
      <c r="C474" s="245"/>
      <c r="D474" s="246" t="s">
        <v>288</v>
      </c>
      <c r="E474" s="247" t="s">
        <v>1</v>
      </c>
      <c r="F474" s="248" t="s">
        <v>1284</v>
      </c>
      <c r="G474" s="245"/>
      <c r="H474" s="249">
        <v>46.368000000000002</v>
      </c>
      <c r="I474" s="250"/>
      <c r="J474" s="245"/>
      <c r="K474" s="245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288</v>
      </c>
      <c r="AU474" s="255" t="s">
        <v>86</v>
      </c>
      <c r="AV474" s="13" t="s">
        <v>86</v>
      </c>
      <c r="AW474" s="13" t="s">
        <v>33</v>
      </c>
      <c r="AX474" s="13" t="s">
        <v>77</v>
      </c>
      <c r="AY474" s="255" t="s">
        <v>281</v>
      </c>
    </row>
    <row r="475" s="13" customFormat="1">
      <c r="A475" s="13"/>
      <c r="B475" s="244"/>
      <c r="C475" s="245"/>
      <c r="D475" s="246" t="s">
        <v>288</v>
      </c>
      <c r="E475" s="247" t="s">
        <v>1</v>
      </c>
      <c r="F475" s="248" t="s">
        <v>1285</v>
      </c>
      <c r="G475" s="245"/>
      <c r="H475" s="249">
        <v>50.759999999999998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288</v>
      </c>
      <c r="AU475" s="255" t="s">
        <v>86</v>
      </c>
      <c r="AV475" s="13" t="s">
        <v>86</v>
      </c>
      <c r="AW475" s="13" t="s">
        <v>33</v>
      </c>
      <c r="AX475" s="13" t="s">
        <v>77</v>
      </c>
      <c r="AY475" s="255" t="s">
        <v>281</v>
      </c>
    </row>
    <row r="476" s="13" customFormat="1">
      <c r="A476" s="13"/>
      <c r="B476" s="244"/>
      <c r="C476" s="245"/>
      <c r="D476" s="246" t="s">
        <v>288</v>
      </c>
      <c r="E476" s="247" t="s">
        <v>1</v>
      </c>
      <c r="F476" s="248" t="s">
        <v>1286</v>
      </c>
      <c r="G476" s="245"/>
      <c r="H476" s="249">
        <v>61.920000000000002</v>
      </c>
      <c r="I476" s="250"/>
      <c r="J476" s="245"/>
      <c r="K476" s="245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288</v>
      </c>
      <c r="AU476" s="255" t="s">
        <v>86</v>
      </c>
      <c r="AV476" s="13" t="s">
        <v>86</v>
      </c>
      <c r="AW476" s="13" t="s">
        <v>33</v>
      </c>
      <c r="AX476" s="13" t="s">
        <v>77</v>
      </c>
      <c r="AY476" s="255" t="s">
        <v>281</v>
      </c>
    </row>
    <row r="477" s="13" customFormat="1">
      <c r="A477" s="13"/>
      <c r="B477" s="244"/>
      <c r="C477" s="245"/>
      <c r="D477" s="246" t="s">
        <v>288</v>
      </c>
      <c r="E477" s="247" t="s">
        <v>1</v>
      </c>
      <c r="F477" s="248" t="s">
        <v>1287</v>
      </c>
      <c r="G477" s="245"/>
      <c r="H477" s="249">
        <v>35.286999999999999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288</v>
      </c>
      <c r="AU477" s="255" t="s">
        <v>86</v>
      </c>
      <c r="AV477" s="13" t="s">
        <v>86</v>
      </c>
      <c r="AW477" s="13" t="s">
        <v>33</v>
      </c>
      <c r="AX477" s="13" t="s">
        <v>77</v>
      </c>
      <c r="AY477" s="255" t="s">
        <v>281</v>
      </c>
    </row>
    <row r="478" s="13" customFormat="1">
      <c r="A478" s="13"/>
      <c r="B478" s="244"/>
      <c r="C478" s="245"/>
      <c r="D478" s="246" t="s">
        <v>288</v>
      </c>
      <c r="E478" s="247" t="s">
        <v>1</v>
      </c>
      <c r="F478" s="248" t="s">
        <v>1288</v>
      </c>
      <c r="G478" s="245"/>
      <c r="H478" s="249">
        <v>27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288</v>
      </c>
      <c r="AU478" s="255" t="s">
        <v>86</v>
      </c>
      <c r="AV478" s="13" t="s">
        <v>86</v>
      </c>
      <c r="AW478" s="13" t="s">
        <v>33</v>
      </c>
      <c r="AX478" s="13" t="s">
        <v>77</v>
      </c>
      <c r="AY478" s="255" t="s">
        <v>281</v>
      </c>
    </row>
    <row r="479" s="13" customFormat="1">
      <c r="A479" s="13"/>
      <c r="B479" s="244"/>
      <c r="C479" s="245"/>
      <c r="D479" s="246" t="s">
        <v>288</v>
      </c>
      <c r="E479" s="247" t="s">
        <v>1</v>
      </c>
      <c r="F479" s="248" t="s">
        <v>1289</v>
      </c>
      <c r="G479" s="245"/>
      <c r="H479" s="249">
        <v>38.880000000000003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288</v>
      </c>
      <c r="AU479" s="255" t="s">
        <v>86</v>
      </c>
      <c r="AV479" s="13" t="s">
        <v>86</v>
      </c>
      <c r="AW479" s="13" t="s">
        <v>33</v>
      </c>
      <c r="AX479" s="13" t="s">
        <v>77</v>
      </c>
      <c r="AY479" s="255" t="s">
        <v>281</v>
      </c>
    </row>
    <row r="480" s="13" customFormat="1">
      <c r="A480" s="13"/>
      <c r="B480" s="244"/>
      <c r="C480" s="245"/>
      <c r="D480" s="246" t="s">
        <v>288</v>
      </c>
      <c r="E480" s="247" t="s">
        <v>1</v>
      </c>
      <c r="F480" s="248" t="s">
        <v>1290</v>
      </c>
      <c r="G480" s="245"/>
      <c r="H480" s="249">
        <v>19.440000000000001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288</v>
      </c>
      <c r="AU480" s="255" t="s">
        <v>86</v>
      </c>
      <c r="AV480" s="13" t="s">
        <v>86</v>
      </c>
      <c r="AW480" s="13" t="s">
        <v>33</v>
      </c>
      <c r="AX480" s="13" t="s">
        <v>77</v>
      </c>
      <c r="AY480" s="255" t="s">
        <v>281</v>
      </c>
    </row>
    <row r="481" s="13" customFormat="1">
      <c r="A481" s="13"/>
      <c r="B481" s="244"/>
      <c r="C481" s="245"/>
      <c r="D481" s="246" t="s">
        <v>288</v>
      </c>
      <c r="E481" s="247" t="s">
        <v>1</v>
      </c>
      <c r="F481" s="248" t="s">
        <v>1291</v>
      </c>
      <c r="G481" s="245"/>
      <c r="H481" s="249">
        <v>31.997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288</v>
      </c>
      <c r="AU481" s="255" t="s">
        <v>86</v>
      </c>
      <c r="AV481" s="13" t="s">
        <v>86</v>
      </c>
      <c r="AW481" s="13" t="s">
        <v>33</v>
      </c>
      <c r="AX481" s="13" t="s">
        <v>77</v>
      </c>
      <c r="AY481" s="255" t="s">
        <v>281</v>
      </c>
    </row>
    <row r="482" s="13" customFormat="1">
      <c r="A482" s="13"/>
      <c r="B482" s="244"/>
      <c r="C482" s="245"/>
      <c r="D482" s="246" t="s">
        <v>288</v>
      </c>
      <c r="E482" s="247" t="s">
        <v>1</v>
      </c>
      <c r="F482" s="248" t="s">
        <v>1292</v>
      </c>
      <c r="G482" s="245"/>
      <c r="H482" s="249">
        <v>27.359999999999999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288</v>
      </c>
      <c r="AU482" s="255" t="s">
        <v>86</v>
      </c>
      <c r="AV482" s="13" t="s">
        <v>86</v>
      </c>
      <c r="AW482" s="13" t="s">
        <v>33</v>
      </c>
      <c r="AX482" s="13" t="s">
        <v>77</v>
      </c>
      <c r="AY482" s="255" t="s">
        <v>281</v>
      </c>
    </row>
    <row r="483" s="13" customFormat="1">
      <c r="A483" s="13"/>
      <c r="B483" s="244"/>
      <c r="C483" s="245"/>
      <c r="D483" s="246" t="s">
        <v>288</v>
      </c>
      <c r="E483" s="247" t="s">
        <v>1</v>
      </c>
      <c r="F483" s="248" t="s">
        <v>1293</v>
      </c>
      <c r="G483" s="245"/>
      <c r="H483" s="249">
        <v>96.840000000000003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288</v>
      </c>
      <c r="AU483" s="255" t="s">
        <v>86</v>
      </c>
      <c r="AV483" s="13" t="s">
        <v>86</v>
      </c>
      <c r="AW483" s="13" t="s">
        <v>33</v>
      </c>
      <c r="AX483" s="13" t="s">
        <v>77</v>
      </c>
      <c r="AY483" s="255" t="s">
        <v>281</v>
      </c>
    </row>
    <row r="484" s="13" customFormat="1">
      <c r="A484" s="13"/>
      <c r="B484" s="244"/>
      <c r="C484" s="245"/>
      <c r="D484" s="246" t="s">
        <v>288</v>
      </c>
      <c r="E484" s="247" t="s">
        <v>1</v>
      </c>
      <c r="F484" s="248" t="s">
        <v>1294</v>
      </c>
      <c r="G484" s="245"/>
      <c r="H484" s="249">
        <v>81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288</v>
      </c>
      <c r="AU484" s="255" t="s">
        <v>86</v>
      </c>
      <c r="AV484" s="13" t="s">
        <v>86</v>
      </c>
      <c r="AW484" s="13" t="s">
        <v>33</v>
      </c>
      <c r="AX484" s="13" t="s">
        <v>77</v>
      </c>
      <c r="AY484" s="255" t="s">
        <v>281</v>
      </c>
    </row>
    <row r="485" s="13" customFormat="1">
      <c r="A485" s="13"/>
      <c r="B485" s="244"/>
      <c r="C485" s="245"/>
      <c r="D485" s="246" t="s">
        <v>288</v>
      </c>
      <c r="E485" s="247" t="s">
        <v>1</v>
      </c>
      <c r="F485" s="248" t="s">
        <v>1295</v>
      </c>
      <c r="G485" s="245"/>
      <c r="H485" s="249">
        <v>34.200000000000003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288</v>
      </c>
      <c r="AU485" s="255" t="s">
        <v>86</v>
      </c>
      <c r="AV485" s="13" t="s">
        <v>86</v>
      </c>
      <c r="AW485" s="13" t="s">
        <v>33</v>
      </c>
      <c r="AX485" s="13" t="s">
        <v>77</v>
      </c>
      <c r="AY485" s="255" t="s">
        <v>281</v>
      </c>
    </row>
    <row r="486" s="13" customFormat="1">
      <c r="A486" s="13"/>
      <c r="B486" s="244"/>
      <c r="C486" s="245"/>
      <c r="D486" s="246" t="s">
        <v>288</v>
      </c>
      <c r="E486" s="247" t="s">
        <v>1</v>
      </c>
      <c r="F486" s="248" t="s">
        <v>1296</v>
      </c>
      <c r="G486" s="245"/>
      <c r="H486" s="249">
        <v>55.799999999999997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288</v>
      </c>
      <c r="AU486" s="255" t="s">
        <v>86</v>
      </c>
      <c r="AV486" s="13" t="s">
        <v>86</v>
      </c>
      <c r="AW486" s="13" t="s">
        <v>33</v>
      </c>
      <c r="AX486" s="13" t="s">
        <v>77</v>
      </c>
      <c r="AY486" s="255" t="s">
        <v>281</v>
      </c>
    </row>
    <row r="487" s="13" customFormat="1">
      <c r="A487" s="13"/>
      <c r="B487" s="244"/>
      <c r="C487" s="245"/>
      <c r="D487" s="246" t="s">
        <v>288</v>
      </c>
      <c r="E487" s="247" t="s">
        <v>1</v>
      </c>
      <c r="F487" s="248" t="s">
        <v>1297</v>
      </c>
      <c r="G487" s="245"/>
      <c r="H487" s="249">
        <v>59.039999999999999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288</v>
      </c>
      <c r="AU487" s="255" t="s">
        <v>86</v>
      </c>
      <c r="AV487" s="13" t="s">
        <v>86</v>
      </c>
      <c r="AW487" s="13" t="s">
        <v>33</v>
      </c>
      <c r="AX487" s="13" t="s">
        <v>77</v>
      </c>
      <c r="AY487" s="255" t="s">
        <v>281</v>
      </c>
    </row>
    <row r="488" s="13" customFormat="1">
      <c r="A488" s="13"/>
      <c r="B488" s="244"/>
      <c r="C488" s="245"/>
      <c r="D488" s="246" t="s">
        <v>288</v>
      </c>
      <c r="E488" s="247" t="s">
        <v>1</v>
      </c>
      <c r="F488" s="248" t="s">
        <v>1298</v>
      </c>
      <c r="G488" s="245"/>
      <c r="H488" s="249">
        <v>55.439999999999998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288</v>
      </c>
      <c r="AU488" s="255" t="s">
        <v>86</v>
      </c>
      <c r="AV488" s="13" t="s">
        <v>86</v>
      </c>
      <c r="AW488" s="13" t="s">
        <v>33</v>
      </c>
      <c r="AX488" s="13" t="s">
        <v>77</v>
      </c>
      <c r="AY488" s="255" t="s">
        <v>281</v>
      </c>
    </row>
    <row r="489" s="13" customFormat="1">
      <c r="A489" s="13"/>
      <c r="B489" s="244"/>
      <c r="C489" s="245"/>
      <c r="D489" s="246" t="s">
        <v>288</v>
      </c>
      <c r="E489" s="247" t="s">
        <v>1</v>
      </c>
      <c r="F489" s="248" t="s">
        <v>1299</v>
      </c>
      <c r="G489" s="245"/>
      <c r="H489" s="249">
        <v>90.719999999999999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288</v>
      </c>
      <c r="AU489" s="255" t="s">
        <v>86</v>
      </c>
      <c r="AV489" s="13" t="s">
        <v>86</v>
      </c>
      <c r="AW489" s="13" t="s">
        <v>33</v>
      </c>
      <c r="AX489" s="13" t="s">
        <v>77</v>
      </c>
      <c r="AY489" s="255" t="s">
        <v>281</v>
      </c>
    </row>
    <row r="490" s="13" customFormat="1">
      <c r="A490" s="13"/>
      <c r="B490" s="244"/>
      <c r="C490" s="245"/>
      <c r="D490" s="246" t="s">
        <v>288</v>
      </c>
      <c r="E490" s="247" t="s">
        <v>1</v>
      </c>
      <c r="F490" s="248" t="s">
        <v>1300</v>
      </c>
      <c r="G490" s="245"/>
      <c r="H490" s="249">
        <v>71.640000000000001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288</v>
      </c>
      <c r="AU490" s="255" t="s">
        <v>86</v>
      </c>
      <c r="AV490" s="13" t="s">
        <v>86</v>
      </c>
      <c r="AW490" s="13" t="s">
        <v>33</v>
      </c>
      <c r="AX490" s="13" t="s">
        <v>77</v>
      </c>
      <c r="AY490" s="255" t="s">
        <v>281</v>
      </c>
    </row>
    <row r="491" s="13" customFormat="1">
      <c r="A491" s="13"/>
      <c r="B491" s="244"/>
      <c r="C491" s="245"/>
      <c r="D491" s="246" t="s">
        <v>288</v>
      </c>
      <c r="E491" s="247" t="s">
        <v>1</v>
      </c>
      <c r="F491" s="248" t="s">
        <v>1301</v>
      </c>
      <c r="G491" s="245"/>
      <c r="H491" s="249">
        <v>56.304000000000002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288</v>
      </c>
      <c r="AU491" s="255" t="s">
        <v>86</v>
      </c>
      <c r="AV491" s="13" t="s">
        <v>86</v>
      </c>
      <c r="AW491" s="13" t="s">
        <v>33</v>
      </c>
      <c r="AX491" s="13" t="s">
        <v>77</v>
      </c>
      <c r="AY491" s="255" t="s">
        <v>281</v>
      </c>
    </row>
    <row r="492" s="13" customFormat="1">
      <c r="A492" s="13"/>
      <c r="B492" s="244"/>
      <c r="C492" s="245"/>
      <c r="D492" s="246" t="s">
        <v>288</v>
      </c>
      <c r="E492" s="247" t="s">
        <v>1</v>
      </c>
      <c r="F492" s="248" t="s">
        <v>1302</v>
      </c>
      <c r="G492" s="245"/>
      <c r="H492" s="249">
        <v>53.993000000000002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288</v>
      </c>
      <c r="AU492" s="255" t="s">
        <v>86</v>
      </c>
      <c r="AV492" s="13" t="s">
        <v>86</v>
      </c>
      <c r="AW492" s="13" t="s">
        <v>33</v>
      </c>
      <c r="AX492" s="13" t="s">
        <v>77</v>
      </c>
      <c r="AY492" s="255" t="s">
        <v>281</v>
      </c>
    </row>
    <row r="493" s="13" customFormat="1">
      <c r="A493" s="13"/>
      <c r="B493" s="244"/>
      <c r="C493" s="245"/>
      <c r="D493" s="246" t="s">
        <v>288</v>
      </c>
      <c r="E493" s="247" t="s">
        <v>1</v>
      </c>
      <c r="F493" s="248" t="s">
        <v>1303</v>
      </c>
      <c r="G493" s="245"/>
      <c r="H493" s="249">
        <v>41.399999999999999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288</v>
      </c>
      <c r="AU493" s="255" t="s">
        <v>86</v>
      </c>
      <c r="AV493" s="13" t="s">
        <v>86</v>
      </c>
      <c r="AW493" s="13" t="s">
        <v>33</v>
      </c>
      <c r="AX493" s="13" t="s">
        <v>77</v>
      </c>
      <c r="AY493" s="255" t="s">
        <v>281</v>
      </c>
    </row>
    <row r="494" s="15" customFormat="1">
      <c r="A494" s="15"/>
      <c r="B494" s="267"/>
      <c r="C494" s="268"/>
      <c r="D494" s="246" t="s">
        <v>288</v>
      </c>
      <c r="E494" s="269" t="s">
        <v>1</v>
      </c>
      <c r="F494" s="270" t="s">
        <v>548</v>
      </c>
      <c r="G494" s="268"/>
      <c r="H494" s="271">
        <v>1143.3889999999999</v>
      </c>
      <c r="I494" s="272"/>
      <c r="J494" s="268"/>
      <c r="K494" s="268"/>
      <c r="L494" s="273"/>
      <c r="M494" s="274"/>
      <c r="N494" s="275"/>
      <c r="O494" s="275"/>
      <c r="P494" s="275"/>
      <c r="Q494" s="275"/>
      <c r="R494" s="275"/>
      <c r="S494" s="275"/>
      <c r="T494" s="27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7" t="s">
        <v>288</v>
      </c>
      <c r="AU494" s="277" t="s">
        <v>86</v>
      </c>
      <c r="AV494" s="15" t="s">
        <v>94</v>
      </c>
      <c r="AW494" s="15" t="s">
        <v>33</v>
      </c>
      <c r="AX494" s="15" t="s">
        <v>77</v>
      </c>
      <c r="AY494" s="277" t="s">
        <v>281</v>
      </c>
    </row>
    <row r="495" s="13" customFormat="1">
      <c r="A495" s="13"/>
      <c r="B495" s="244"/>
      <c r="C495" s="245"/>
      <c r="D495" s="246" t="s">
        <v>288</v>
      </c>
      <c r="E495" s="247" t="s">
        <v>1</v>
      </c>
      <c r="F495" s="248" t="s">
        <v>1304</v>
      </c>
      <c r="G495" s="245"/>
      <c r="H495" s="249">
        <v>-1449.3299999999999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288</v>
      </c>
      <c r="AU495" s="255" t="s">
        <v>86</v>
      </c>
      <c r="AV495" s="13" t="s">
        <v>86</v>
      </c>
      <c r="AW495" s="13" t="s">
        <v>33</v>
      </c>
      <c r="AX495" s="13" t="s">
        <v>77</v>
      </c>
      <c r="AY495" s="255" t="s">
        <v>281</v>
      </c>
    </row>
    <row r="496" s="15" customFormat="1">
      <c r="A496" s="15"/>
      <c r="B496" s="267"/>
      <c r="C496" s="268"/>
      <c r="D496" s="246" t="s">
        <v>288</v>
      </c>
      <c r="E496" s="269" t="s">
        <v>1</v>
      </c>
      <c r="F496" s="270" t="s">
        <v>1305</v>
      </c>
      <c r="G496" s="268"/>
      <c r="H496" s="271">
        <v>-1449.3299999999999</v>
      </c>
      <c r="I496" s="272"/>
      <c r="J496" s="268"/>
      <c r="K496" s="268"/>
      <c r="L496" s="273"/>
      <c r="M496" s="274"/>
      <c r="N496" s="275"/>
      <c r="O496" s="275"/>
      <c r="P496" s="275"/>
      <c r="Q496" s="275"/>
      <c r="R496" s="275"/>
      <c r="S496" s="275"/>
      <c r="T496" s="27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7" t="s">
        <v>288</v>
      </c>
      <c r="AU496" s="277" t="s">
        <v>86</v>
      </c>
      <c r="AV496" s="15" t="s">
        <v>94</v>
      </c>
      <c r="AW496" s="15" t="s">
        <v>33</v>
      </c>
      <c r="AX496" s="15" t="s">
        <v>77</v>
      </c>
      <c r="AY496" s="277" t="s">
        <v>281</v>
      </c>
    </row>
    <row r="497" s="13" customFormat="1">
      <c r="A497" s="13"/>
      <c r="B497" s="244"/>
      <c r="C497" s="245"/>
      <c r="D497" s="246" t="s">
        <v>288</v>
      </c>
      <c r="E497" s="247" t="s">
        <v>1</v>
      </c>
      <c r="F497" s="248" t="s">
        <v>1015</v>
      </c>
      <c r="G497" s="245"/>
      <c r="H497" s="249">
        <v>-3.52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288</v>
      </c>
      <c r="AU497" s="255" t="s">
        <v>86</v>
      </c>
      <c r="AV497" s="13" t="s">
        <v>86</v>
      </c>
      <c r="AW497" s="13" t="s">
        <v>33</v>
      </c>
      <c r="AX497" s="13" t="s">
        <v>77</v>
      </c>
      <c r="AY497" s="255" t="s">
        <v>281</v>
      </c>
    </row>
    <row r="498" s="13" customFormat="1">
      <c r="A498" s="13"/>
      <c r="B498" s="244"/>
      <c r="C498" s="245"/>
      <c r="D498" s="246" t="s">
        <v>288</v>
      </c>
      <c r="E498" s="247" t="s">
        <v>1</v>
      </c>
      <c r="F498" s="248" t="s">
        <v>1306</v>
      </c>
      <c r="G498" s="245"/>
      <c r="H498" s="249">
        <v>-4.8399999999999999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288</v>
      </c>
      <c r="AU498" s="255" t="s">
        <v>86</v>
      </c>
      <c r="AV498" s="13" t="s">
        <v>86</v>
      </c>
      <c r="AW498" s="13" t="s">
        <v>33</v>
      </c>
      <c r="AX498" s="13" t="s">
        <v>77</v>
      </c>
      <c r="AY498" s="255" t="s">
        <v>281</v>
      </c>
    </row>
    <row r="499" s="13" customFormat="1">
      <c r="A499" s="13"/>
      <c r="B499" s="244"/>
      <c r="C499" s="245"/>
      <c r="D499" s="246" t="s">
        <v>288</v>
      </c>
      <c r="E499" s="247" t="s">
        <v>1</v>
      </c>
      <c r="F499" s="248" t="s">
        <v>1008</v>
      </c>
      <c r="G499" s="245"/>
      <c r="H499" s="249">
        <v>-1.5760000000000001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288</v>
      </c>
      <c r="AU499" s="255" t="s">
        <v>86</v>
      </c>
      <c r="AV499" s="13" t="s">
        <v>86</v>
      </c>
      <c r="AW499" s="13" t="s">
        <v>33</v>
      </c>
      <c r="AX499" s="13" t="s">
        <v>77</v>
      </c>
      <c r="AY499" s="255" t="s">
        <v>281</v>
      </c>
    </row>
    <row r="500" s="13" customFormat="1">
      <c r="A500" s="13"/>
      <c r="B500" s="244"/>
      <c r="C500" s="245"/>
      <c r="D500" s="246" t="s">
        <v>288</v>
      </c>
      <c r="E500" s="247" t="s">
        <v>1</v>
      </c>
      <c r="F500" s="248" t="s">
        <v>1012</v>
      </c>
      <c r="G500" s="245"/>
      <c r="H500" s="249">
        <v>-2.1669999999999998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288</v>
      </c>
      <c r="AU500" s="255" t="s">
        <v>86</v>
      </c>
      <c r="AV500" s="13" t="s">
        <v>86</v>
      </c>
      <c r="AW500" s="13" t="s">
        <v>33</v>
      </c>
      <c r="AX500" s="13" t="s">
        <v>77</v>
      </c>
      <c r="AY500" s="255" t="s">
        <v>281</v>
      </c>
    </row>
    <row r="501" s="13" customFormat="1">
      <c r="A501" s="13"/>
      <c r="B501" s="244"/>
      <c r="C501" s="245"/>
      <c r="D501" s="246" t="s">
        <v>288</v>
      </c>
      <c r="E501" s="247" t="s">
        <v>1</v>
      </c>
      <c r="F501" s="248" t="s">
        <v>1008</v>
      </c>
      <c r="G501" s="245"/>
      <c r="H501" s="249">
        <v>-1.5760000000000001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288</v>
      </c>
      <c r="AU501" s="255" t="s">
        <v>86</v>
      </c>
      <c r="AV501" s="13" t="s">
        <v>86</v>
      </c>
      <c r="AW501" s="13" t="s">
        <v>33</v>
      </c>
      <c r="AX501" s="13" t="s">
        <v>77</v>
      </c>
      <c r="AY501" s="255" t="s">
        <v>281</v>
      </c>
    </row>
    <row r="502" s="13" customFormat="1">
      <c r="A502" s="13"/>
      <c r="B502" s="244"/>
      <c r="C502" s="245"/>
      <c r="D502" s="246" t="s">
        <v>288</v>
      </c>
      <c r="E502" s="247" t="s">
        <v>1</v>
      </c>
      <c r="F502" s="248" t="s">
        <v>1015</v>
      </c>
      <c r="G502" s="245"/>
      <c r="H502" s="249">
        <v>-3.52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288</v>
      </c>
      <c r="AU502" s="255" t="s">
        <v>86</v>
      </c>
      <c r="AV502" s="13" t="s">
        <v>86</v>
      </c>
      <c r="AW502" s="13" t="s">
        <v>33</v>
      </c>
      <c r="AX502" s="13" t="s">
        <v>77</v>
      </c>
      <c r="AY502" s="255" t="s">
        <v>281</v>
      </c>
    </row>
    <row r="503" s="13" customFormat="1">
      <c r="A503" s="13"/>
      <c r="B503" s="244"/>
      <c r="C503" s="245"/>
      <c r="D503" s="246" t="s">
        <v>288</v>
      </c>
      <c r="E503" s="247" t="s">
        <v>1</v>
      </c>
      <c r="F503" s="248" t="s">
        <v>1015</v>
      </c>
      <c r="G503" s="245"/>
      <c r="H503" s="249">
        <v>-3.52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288</v>
      </c>
      <c r="AU503" s="255" t="s">
        <v>86</v>
      </c>
      <c r="AV503" s="13" t="s">
        <v>86</v>
      </c>
      <c r="AW503" s="13" t="s">
        <v>33</v>
      </c>
      <c r="AX503" s="13" t="s">
        <v>77</v>
      </c>
      <c r="AY503" s="255" t="s">
        <v>281</v>
      </c>
    </row>
    <row r="504" s="13" customFormat="1">
      <c r="A504" s="13"/>
      <c r="B504" s="244"/>
      <c r="C504" s="245"/>
      <c r="D504" s="246" t="s">
        <v>288</v>
      </c>
      <c r="E504" s="247" t="s">
        <v>1</v>
      </c>
      <c r="F504" s="248" t="s">
        <v>1008</v>
      </c>
      <c r="G504" s="245"/>
      <c r="H504" s="249">
        <v>-1.5760000000000001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288</v>
      </c>
      <c r="AU504" s="255" t="s">
        <v>86</v>
      </c>
      <c r="AV504" s="13" t="s">
        <v>86</v>
      </c>
      <c r="AW504" s="13" t="s">
        <v>33</v>
      </c>
      <c r="AX504" s="13" t="s">
        <v>77</v>
      </c>
      <c r="AY504" s="255" t="s">
        <v>281</v>
      </c>
    </row>
    <row r="505" s="13" customFormat="1">
      <c r="A505" s="13"/>
      <c r="B505" s="244"/>
      <c r="C505" s="245"/>
      <c r="D505" s="246" t="s">
        <v>288</v>
      </c>
      <c r="E505" s="247" t="s">
        <v>1</v>
      </c>
      <c r="F505" s="248" t="s">
        <v>1012</v>
      </c>
      <c r="G505" s="245"/>
      <c r="H505" s="249">
        <v>-2.1669999999999998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288</v>
      </c>
      <c r="AU505" s="255" t="s">
        <v>86</v>
      </c>
      <c r="AV505" s="13" t="s">
        <v>86</v>
      </c>
      <c r="AW505" s="13" t="s">
        <v>33</v>
      </c>
      <c r="AX505" s="13" t="s">
        <v>77</v>
      </c>
      <c r="AY505" s="255" t="s">
        <v>281</v>
      </c>
    </row>
    <row r="506" s="13" customFormat="1">
      <c r="A506" s="13"/>
      <c r="B506" s="244"/>
      <c r="C506" s="245"/>
      <c r="D506" s="246" t="s">
        <v>288</v>
      </c>
      <c r="E506" s="247" t="s">
        <v>1</v>
      </c>
      <c r="F506" s="248" t="s">
        <v>1008</v>
      </c>
      <c r="G506" s="245"/>
      <c r="H506" s="249">
        <v>-1.5760000000000001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288</v>
      </c>
      <c r="AU506" s="255" t="s">
        <v>86</v>
      </c>
      <c r="AV506" s="13" t="s">
        <v>86</v>
      </c>
      <c r="AW506" s="13" t="s">
        <v>33</v>
      </c>
      <c r="AX506" s="13" t="s">
        <v>77</v>
      </c>
      <c r="AY506" s="255" t="s">
        <v>281</v>
      </c>
    </row>
    <row r="507" s="13" customFormat="1">
      <c r="A507" s="13"/>
      <c r="B507" s="244"/>
      <c r="C507" s="245"/>
      <c r="D507" s="246" t="s">
        <v>288</v>
      </c>
      <c r="E507" s="247" t="s">
        <v>1</v>
      </c>
      <c r="F507" s="248" t="s">
        <v>1012</v>
      </c>
      <c r="G507" s="245"/>
      <c r="H507" s="249">
        <v>-2.1669999999999998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288</v>
      </c>
      <c r="AU507" s="255" t="s">
        <v>86</v>
      </c>
      <c r="AV507" s="13" t="s">
        <v>86</v>
      </c>
      <c r="AW507" s="13" t="s">
        <v>33</v>
      </c>
      <c r="AX507" s="13" t="s">
        <v>77</v>
      </c>
      <c r="AY507" s="255" t="s">
        <v>281</v>
      </c>
    </row>
    <row r="508" s="13" customFormat="1">
      <c r="A508" s="13"/>
      <c r="B508" s="244"/>
      <c r="C508" s="245"/>
      <c r="D508" s="246" t="s">
        <v>288</v>
      </c>
      <c r="E508" s="247" t="s">
        <v>1</v>
      </c>
      <c r="F508" s="248" t="s">
        <v>1012</v>
      </c>
      <c r="G508" s="245"/>
      <c r="H508" s="249">
        <v>-2.1669999999999998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288</v>
      </c>
      <c r="AU508" s="255" t="s">
        <v>86</v>
      </c>
      <c r="AV508" s="13" t="s">
        <v>86</v>
      </c>
      <c r="AW508" s="13" t="s">
        <v>33</v>
      </c>
      <c r="AX508" s="13" t="s">
        <v>77</v>
      </c>
      <c r="AY508" s="255" t="s">
        <v>281</v>
      </c>
    </row>
    <row r="509" s="13" customFormat="1">
      <c r="A509" s="13"/>
      <c r="B509" s="244"/>
      <c r="C509" s="245"/>
      <c r="D509" s="246" t="s">
        <v>288</v>
      </c>
      <c r="E509" s="247" t="s">
        <v>1</v>
      </c>
      <c r="F509" s="248" t="s">
        <v>1012</v>
      </c>
      <c r="G509" s="245"/>
      <c r="H509" s="249">
        <v>-2.1669999999999998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288</v>
      </c>
      <c r="AU509" s="255" t="s">
        <v>86</v>
      </c>
      <c r="AV509" s="13" t="s">
        <v>86</v>
      </c>
      <c r="AW509" s="13" t="s">
        <v>33</v>
      </c>
      <c r="AX509" s="13" t="s">
        <v>77</v>
      </c>
      <c r="AY509" s="255" t="s">
        <v>281</v>
      </c>
    </row>
    <row r="510" s="13" customFormat="1">
      <c r="A510" s="13"/>
      <c r="B510" s="244"/>
      <c r="C510" s="245"/>
      <c r="D510" s="246" t="s">
        <v>288</v>
      </c>
      <c r="E510" s="247" t="s">
        <v>1</v>
      </c>
      <c r="F510" s="248" t="s">
        <v>1012</v>
      </c>
      <c r="G510" s="245"/>
      <c r="H510" s="249">
        <v>-2.1669999999999998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288</v>
      </c>
      <c r="AU510" s="255" t="s">
        <v>86</v>
      </c>
      <c r="AV510" s="13" t="s">
        <v>86</v>
      </c>
      <c r="AW510" s="13" t="s">
        <v>33</v>
      </c>
      <c r="AX510" s="13" t="s">
        <v>77</v>
      </c>
      <c r="AY510" s="255" t="s">
        <v>281</v>
      </c>
    </row>
    <row r="511" s="13" customFormat="1">
      <c r="A511" s="13"/>
      <c r="B511" s="244"/>
      <c r="C511" s="245"/>
      <c r="D511" s="246" t="s">
        <v>288</v>
      </c>
      <c r="E511" s="247" t="s">
        <v>1</v>
      </c>
      <c r="F511" s="248" t="s">
        <v>1015</v>
      </c>
      <c r="G511" s="245"/>
      <c r="H511" s="249">
        <v>-3.52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288</v>
      </c>
      <c r="AU511" s="255" t="s">
        <v>86</v>
      </c>
      <c r="AV511" s="13" t="s">
        <v>86</v>
      </c>
      <c r="AW511" s="13" t="s">
        <v>33</v>
      </c>
      <c r="AX511" s="13" t="s">
        <v>77</v>
      </c>
      <c r="AY511" s="255" t="s">
        <v>281</v>
      </c>
    </row>
    <row r="512" s="13" customFormat="1">
      <c r="A512" s="13"/>
      <c r="B512" s="244"/>
      <c r="C512" s="245"/>
      <c r="D512" s="246" t="s">
        <v>288</v>
      </c>
      <c r="E512" s="247" t="s">
        <v>1</v>
      </c>
      <c r="F512" s="248" t="s">
        <v>1012</v>
      </c>
      <c r="G512" s="245"/>
      <c r="H512" s="249">
        <v>-2.1669999999999998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288</v>
      </c>
      <c r="AU512" s="255" t="s">
        <v>86</v>
      </c>
      <c r="AV512" s="13" t="s">
        <v>86</v>
      </c>
      <c r="AW512" s="13" t="s">
        <v>33</v>
      </c>
      <c r="AX512" s="13" t="s">
        <v>77</v>
      </c>
      <c r="AY512" s="255" t="s">
        <v>281</v>
      </c>
    </row>
    <row r="513" s="13" customFormat="1">
      <c r="A513" s="13"/>
      <c r="B513" s="244"/>
      <c r="C513" s="245"/>
      <c r="D513" s="246" t="s">
        <v>288</v>
      </c>
      <c r="E513" s="247" t="s">
        <v>1</v>
      </c>
      <c r="F513" s="248" t="s">
        <v>1017</v>
      </c>
      <c r="G513" s="245"/>
      <c r="H513" s="249">
        <v>-1.02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288</v>
      </c>
      <c r="AU513" s="255" t="s">
        <v>86</v>
      </c>
      <c r="AV513" s="13" t="s">
        <v>86</v>
      </c>
      <c r="AW513" s="13" t="s">
        <v>33</v>
      </c>
      <c r="AX513" s="13" t="s">
        <v>77</v>
      </c>
      <c r="AY513" s="255" t="s">
        <v>281</v>
      </c>
    </row>
    <row r="514" s="13" customFormat="1">
      <c r="A514" s="13"/>
      <c r="B514" s="244"/>
      <c r="C514" s="245"/>
      <c r="D514" s="246" t="s">
        <v>288</v>
      </c>
      <c r="E514" s="247" t="s">
        <v>1</v>
      </c>
      <c r="F514" s="248" t="s">
        <v>1016</v>
      </c>
      <c r="G514" s="245"/>
      <c r="H514" s="249">
        <v>-1.379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288</v>
      </c>
      <c r="AU514" s="255" t="s">
        <v>86</v>
      </c>
      <c r="AV514" s="13" t="s">
        <v>86</v>
      </c>
      <c r="AW514" s="13" t="s">
        <v>33</v>
      </c>
      <c r="AX514" s="13" t="s">
        <v>77</v>
      </c>
      <c r="AY514" s="255" t="s">
        <v>281</v>
      </c>
    </row>
    <row r="515" s="13" customFormat="1">
      <c r="A515" s="13"/>
      <c r="B515" s="244"/>
      <c r="C515" s="245"/>
      <c r="D515" s="246" t="s">
        <v>288</v>
      </c>
      <c r="E515" s="247" t="s">
        <v>1</v>
      </c>
      <c r="F515" s="248" t="s">
        <v>1015</v>
      </c>
      <c r="G515" s="245"/>
      <c r="H515" s="249">
        <v>-3.52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288</v>
      </c>
      <c r="AU515" s="255" t="s">
        <v>86</v>
      </c>
      <c r="AV515" s="13" t="s">
        <v>86</v>
      </c>
      <c r="AW515" s="13" t="s">
        <v>33</v>
      </c>
      <c r="AX515" s="13" t="s">
        <v>77</v>
      </c>
      <c r="AY515" s="255" t="s">
        <v>281</v>
      </c>
    </row>
    <row r="516" s="13" customFormat="1">
      <c r="A516" s="13"/>
      <c r="B516" s="244"/>
      <c r="C516" s="245"/>
      <c r="D516" s="246" t="s">
        <v>288</v>
      </c>
      <c r="E516" s="247" t="s">
        <v>1</v>
      </c>
      <c r="F516" s="248" t="s">
        <v>1012</v>
      </c>
      <c r="G516" s="245"/>
      <c r="H516" s="249">
        <v>-2.1669999999999998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288</v>
      </c>
      <c r="AU516" s="255" t="s">
        <v>86</v>
      </c>
      <c r="AV516" s="13" t="s">
        <v>86</v>
      </c>
      <c r="AW516" s="13" t="s">
        <v>33</v>
      </c>
      <c r="AX516" s="13" t="s">
        <v>77</v>
      </c>
      <c r="AY516" s="255" t="s">
        <v>281</v>
      </c>
    </row>
    <row r="517" s="13" customFormat="1">
      <c r="A517" s="13"/>
      <c r="B517" s="244"/>
      <c r="C517" s="245"/>
      <c r="D517" s="246" t="s">
        <v>288</v>
      </c>
      <c r="E517" s="247" t="s">
        <v>1</v>
      </c>
      <c r="F517" s="248" t="s">
        <v>1008</v>
      </c>
      <c r="G517" s="245"/>
      <c r="H517" s="249">
        <v>-1.5760000000000001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288</v>
      </c>
      <c r="AU517" s="255" t="s">
        <v>86</v>
      </c>
      <c r="AV517" s="13" t="s">
        <v>86</v>
      </c>
      <c r="AW517" s="13" t="s">
        <v>33</v>
      </c>
      <c r="AX517" s="13" t="s">
        <v>77</v>
      </c>
      <c r="AY517" s="255" t="s">
        <v>281</v>
      </c>
    </row>
    <row r="518" s="13" customFormat="1">
      <c r="A518" s="13"/>
      <c r="B518" s="244"/>
      <c r="C518" s="245"/>
      <c r="D518" s="246" t="s">
        <v>288</v>
      </c>
      <c r="E518" s="247" t="s">
        <v>1</v>
      </c>
      <c r="F518" s="248" t="s">
        <v>1008</v>
      </c>
      <c r="G518" s="245"/>
      <c r="H518" s="249">
        <v>-1.5760000000000001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288</v>
      </c>
      <c r="AU518" s="255" t="s">
        <v>86</v>
      </c>
      <c r="AV518" s="13" t="s">
        <v>86</v>
      </c>
      <c r="AW518" s="13" t="s">
        <v>33</v>
      </c>
      <c r="AX518" s="13" t="s">
        <v>77</v>
      </c>
      <c r="AY518" s="255" t="s">
        <v>281</v>
      </c>
    </row>
    <row r="519" s="13" customFormat="1">
      <c r="A519" s="13"/>
      <c r="B519" s="244"/>
      <c r="C519" s="245"/>
      <c r="D519" s="246" t="s">
        <v>288</v>
      </c>
      <c r="E519" s="247" t="s">
        <v>1</v>
      </c>
      <c r="F519" s="248" t="s">
        <v>1015</v>
      </c>
      <c r="G519" s="245"/>
      <c r="H519" s="249">
        <v>-3.52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288</v>
      </c>
      <c r="AU519" s="255" t="s">
        <v>86</v>
      </c>
      <c r="AV519" s="13" t="s">
        <v>86</v>
      </c>
      <c r="AW519" s="13" t="s">
        <v>33</v>
      </c>
      <c r="AX519" s="13" t="s">
        <v>77</v>
      </c>
      <c r="AY519" s="255" t="s">
        <v>281</v>
      </c>
    </row>
    <row r="520" s="13" customFormat="1">
      <c r="A520" s="13"/>
      <c r="B520" s="244"/>
      <c r="C520" s="245"/>
      <c r="D520" s="246" t="s">
        <v>288</v>
      </c>
      <c r="E520" s="247" t="s">
        <v>1</v>
      </c>
      <c r="F520" s="248" t="s">
        <v>1012</v>
      </c>
      <c r="G520" s="245"/>
      <c r="H520" s="249">
        <v>-2.1669999999999998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288</v>
      </c>
      <c r="AU520" s="255" t="s">
        <v>86</v>
      </c>
      <c r="AV520" s="13" t="s">
        <v>86</v>
      </c>
      <c r="AW520" s="13" t="s">
        <v>33</v>
      </c>
      <c r="AX520" s="13" t="s">
        <v>77</v>
      </c>
      <c r="AY520" s="255" t="s">
        <v>281</v>
      </c>
    </row>
    <row r="521" s="13" customFormat="1">
      <c r="A521" s="13"/>
      <c r="B521" s="244"/>
      <c r="C521" s="245"/>
      <c r="D521" s="246" t="s">
        <v>288</v>
      </c>
      <c r="E521" s="247" t="s">
        <v>1</v>
      </c>
      <c r="F521" s="248" t="s">
        <v>1008</v>
      </c>
      <c r="G521" s="245"/>
      <c r="H521" s="249">
        <v>-1.5760000000000001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288</v>
      </c>
      <c r="AU521" s="255" t="s">
        <v>86</v>
      </c>
      <c r="AV521" s="13" t="s">
        <v>86</v>
      </c>
      <c r="AW521" s="13" t="s">
        <v>33</v>
      </c>
      <c r="AX521" s="13" t="s">
        <v>77</v>
      </c>
      <c r="AY521" s="255" t="s">
        <v>281</v>
      </c>
    </row>
    <row r="522" s="13" customFormat="1">
      <c r="A522" s="13"/>
      <c r="B522" s="244"/>
      <c r="C522" s="245"/>
      <c r="D522" s="246" t="s">
        <v>288</v>
      </c>
      <c r="E522" s="247" t="s">
        <v>1</v>
      </c>
      <c r="F522" s="248" t="s">
        <v>1015</v>
      </c>
      <c r="G522" s="245"/>
      <c r="H522" s="249">
        <v>-3.52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288</v>
      </c>
      <c r="AU522" s="255" t="s">
        <v>86</v>
      </c>
      <c r="AV522" s="13" t="s">
        <v>86</v>
      </c>
      <c r="AW522" s="13" t="s">
        <v>33</v>
      </c>
      <c r="AX522" s="13" t="s">
        <v>77</v>
      </c>
      <c r="AY522" s="255" t="s">
        <v>281</v>
      </c>
    </row>
    <row r="523" s="13" customFormat="1">
      <c r="A523" s="13"/>
      <c r="B523" s="244"/>
      <c r="C523" s="245"/>
      <c r="D523" s="246" t="s">
        <v>288</v>
      </c>
      <c r="E523" s="247" t="s">
        <v>1</v>
      </c>
      <c r="F523" s="248" t="s">
        <v>1008</v>
      </c>
      <c r="G523" s="245"/>
      <c r="H523" s="249">
        <v>-1.5760000000000001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288</v>
      </c>
      <c r="AU523" s="255" t="s">
        <v>86</v>
      </c>
      <c r="AV523" s="13" t="s">
        <v>86</v>
      </c>
      <c r="AW523" s="13" t="s">
        <v>33</v>
      </c>
      <c r="AX523" s="13" t="s">
        <v>77</v>
      </c>
      <c r="AY523" s="255" t="s">
        <v>281</v>
      </c>
    </row>
    <row r="524" s="13" customFormat="1">
      <c r="A524" s="13"/>
      <c r="B524" s="244"/>
      <c r="C524" s="245"/>
      <c r="D524" s="246" t="s">
        <v>288</v>
      </c>
      <c r="E524" s="247" t="s">
        <v>1</v>
      </c>
      <c r="F524" s="248" t="s">
        <v>1015</v>
      </c>
      <c r="G524" s="245"/>
      <c r="H524" s="249">
        <v>-3.52</v>
      </c>
      <c r="I524" s="250"/>
      <c r="J524" s="245"/>
      <c r="K524" s="245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288</v>
      </c>
      <c r="AU524" s="255" t="s">
        <v>86</v>
      </c>
      <c r="AV524" s="13" t="s">
        <v>86</v>
      </c>
      <c r="AW524" s="13" t="s">
        <v>33</v>
      </c>
      <c r="AX524" s="13" t="s">
        <v>77</v>
      </c>
      <c r="AY524" s="255" t="s">
        <v>281</v>
      </c>
    </row>
    <row r="525" s="13" customFormat="1">
      <c r="A525" s="13"/>
      <c r="B525" s="244"/>
      <c r="C525" s="245"/>
      <c r="D525" s="246" t="s">
        <v>288</v>
      </c>
      <c r="E525" s="247" t="s">
        <v>1</v>
      </c>
      <c r="F525" s="248" t="s">
        <v>1012</v>
      </c>
      <c r="G525" s="245"/>
      <c r="H525" s="249">
        <v>-2.1669999999999998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288</v>
      </c>
      <c r="AU525" s="255" t="s">
        <v>86</v>
      </c>
      <c r="AV525" s="13" t="s">
        <v>86</v>
      </c>
      <c r="AW525" s="13" t="s">
        <v>33</v>
      </c>
      <c r="AX525" s="13" t="s">
        <v>77</v>
      </c>
      <c r="AY525" s="255" t="s">
        <v>281</v>
      </c>
    </row>
    <row r="526" s="13" customFormat="1">
      <c r="A526" s="13"/>
      <c r="B526" s="244"/>
      <c r="C526" s="245"/>
      <c r="D526" s="246" t="s">
        <v>288</v>
      </c>
      <c r="E526" s="247" t="s">
        <v>1</v>
      </c>
      <c r="F526" s="248" t="s">
        <v>1008</v>
      </c>
      <c r="G526" s="245"/>
      <c r="H526" s="249">
        <v>-1.5760000000000001</v>
      </c>
      <c r="I526" s="250"/>
      <c r="J526" s="245"/>
      <c r="K526" s="245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288</v>
      </c>
      <c r="AU526" s="255" t="s">
        <v>86</v>
      </c>
      <c r="AV526" s="13" t="s">
        <v>86</v>
      </c>
      <c r="AW526" s="13" t="s">
        <v>33</v>
      </c>
      <c r="AX526" s="13" t="s">
        <v>77</v>
      </c>
      <c r="AY526" s="255" t="s">
        <v>281</v>
      </c>
    </row>
    <row r="527" s="13" customFormat="1">
      <c r="A527" s="13"/>
      <c r="B527" s="244"/>
      <c r="C527" s="245"/>
      <c r="D527" s="246" t="s">
        <v>288</v>
      </c>
      <c r="E527" s="247" t="s">
        <v>1</v>
      </c>
      <c r="F527" s="248" t="s">
        <v>1008</v>
      </c>
      <c r="G527" s="245"/>
      <c r="H527" s="249">
        <v>-1.5760000000000001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288</v>
      </c>
      <c r="AU527" s="255" t="s">
        <v>86</v>
      </c>
      <c r="AV527" s="13" t="s">
        <v>86</v>
      </c>
      <c r="AW527" s="13" t="s">
        <v>33</v>
      </c>
      <c r="AX527" s="13" t="s">
        <v>77</v>
      </c>
      <c r="AY527" s="255" t="s">
        <v>281</v>
      </c>
    </row>
    <row r="528" s="13" customFormat="1">
      <c r="A528" s="13"/>
      <c r="B528" s="244"/>
      <c r="C528" s="245"/>
      <c r="D528" s="246" t="s">
        <v>288</v>
      </c>
      <c r="E528" s="247" t="s">
        <v>1</v>
      </c>
      <c r="F528" s="248" t="s">
        <v>1015</v>
      </c>
      <c r="G528" s="245"/>
      <c r="H528" s="249">
        <v>-3.52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288</v>
      </c>
      <c r="AU528" s="255" t="s">
        <v>86</v>
      </c>
      <c r="AV528" s="13" t="s">
        <v>86</v>
      </c>
      <c r="AW528" s="13" t="s">
        <v>33</v>
      </c>
      <c r="AX528" s="13" t="s">
        <v>77</v>
      </c>
      <c r="AY528" s="255" t="s">
        <v>281</v>
      </c>
    </row>
    <row r="529" s="13" customFormat="1">
      <c r="A529" s="13"/>
      <c r="B529" s="244"/>
      <c r="C529" s="245"/>
      <c r="D529" s="246" t="s">
        <v>288</v>
      </c>
      <c r="E529" s="247" t="s">
        <v>1</v>
      </c>
      <c r="F529" s="248" t="s">
        <v>1008</v>
      </c>
      <c r="G529" s="245"/>
      <c r="H529" s="249">
        <v>-1.5760000000000001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288</v>
      </c>
      <c r="AU529" s="255" t="s">
        <v>86</v>
      </c>
      <c r="AV529" s="13" t="s">
        <v>86</v>
      </c>
      <c r="AW529" s="13" t="s">
        <v>33</v>
      </c>
      <c r="AX529" s="13" t="s">
        <v>77</v>
      </c>
      <c r="AY529" s="255" t="s">
        <v>281</v>
      </c>
    </row>
    <row r="530" s="13" customFormat="1">
      <c r="A530" s="13"/>
      <c r="B530" s="244"/>
      <c r="C530" s="245"/>
      <c r="D530" s="246" t="s">
        <v>288</v>
      </c>
      <c r="E530" s="247" t="s">
        <v>1</v>
      </c>
      <c r="F530" s="248" t="s">
        <v>1012</v>
      </c>
      <c r="G530" s="245"/>
      <c r="H530" s="249">
        <v>-2.1669999999999998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288</v>
      </c>
      <c r="AU530" s="255" t="s">
        <v>86</v>
      </c>
      <c r="AV530" s="13" t="s">
        <v>86</v>
      </c>
      <c r="AW530" s="13" t="s">
        <v>33</v>
      </c>
      <c r="AX530" s="13" t="s">
        <v>77</v>
      </c>
      <c r="AY530" s="255" t="s">
        <v>281</v>
      </c>
    </row>
    <row r="531" s="13" customFormat="1">
      <c r="A531" s="13"/>
      <c r="B531" s="244"/>
      <c r="C531" s="245"/>
      <c r="D531" s="246" t="s">
        <v>288</v>
      </c>
      <c r="E531" s="247" t="s">
        <v>1</v>
      </c>
      <c r="F531" s="248" t="s">
        <v>1008</v>
      </c>
      <c r="G531" s="245"/>
      <c r="H531" s="249">
        <v>-1.5760000000000001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288</v>
      </c>
      <c r="AU531" s="255" t="s">
        <v>86</v>
      </c>
      <c r="AV531" s="13" t="s">
        <v>86</v>
      </c>
      <c r="AW531" s="13" t="s">
        <v>33</v>
      </c>
      <c r="AX531" s="13" t="s">
        <v>77</v>
      </c>
      <c r="AY531" s="255" t="s">
        <v>281</v>
      </c>
    </row>
    <row r="532" s="13" customFormat="1">
      <c r="A532" s="13"/>
      <c r="B532" s="244"/>
      <c r="C532" s="245"/>
      <c r="D532" s="246" t="s">
        <v>288</v>
      </c>
      <c r="E532" s="247" t="s">
        <v>1</v>
      </c>
      <c r="F532" s="248" t="s">
        <v>1015</v>
      </c>
      <c r="G532" s="245"/>
      <c r="H532" s="249">
        <v>-3.52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288</v>
      </c>
      <c r="AU532" s="255" t="s">
        <v>86</v>
      </c>
      <c r="AV532" s="13" t="s">
        <v>86</v>
      </c>
      <c r="AW532" s="13" t="s">
        <v>33</v>
      </c>
      <c r="AX532" s="13" t="s">
        <v>77</v>
      </c>
      <c r="AY532" s="255" t="s">
        <v>281</v>
      </c>
    </row>
    <row r="533" s="13" customFormat="1">
      <c r="A533" s="13"/>
      <c r="B533" s="244"/>
      <c r="C533" s="245"/>
      <c r="D533" s="246" t="s">
        <v>288</v>
      </c>
      <c r="E533" s="247" t="s">
        <v>1</v>
      </c>
      <c r="F533" s="248" t="s">
        <v>1015</v>
      </c>
      <c r="G533" s="245"/>
      <c r="H533" s="249">
        <v>-3.52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288</v>
      </c>
      <c r="AU533" s="255" t="s">
        <v>86</v>
      </c>
      <c r="AV533" s="13" t="s">
        <v>86</v>
      </c>
      <c r="AW533" s="13" t="s">
        <v>33</v>
      </c>
      <c r="AX533" s="13" t="s">
        <v>77</v>
      </c>
      <c r="AY533" s="255" t="s">
        <v>281</v>
      </c>
    </row>
    <row r="534" s="13" customFormat="1">
      <c r="A534" s="13"/>
      <c r="B534" s="244"/>
      <c r="C534" s="245"/>
      <c r="D534" s="246" t="s">
        <v>288</v>
      </c>
      <c r="E534" s="247" t="s">
        <v>1</v>
      </c>
      <c r="F534" s="248" t="s">
        <v>1012</v>
      </c>
      <c r="G534" s="245"/>
      <c r="H534" s="249">
        <v>-2.1669999999999998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288</v>
      </c>
      <c r="AU534" s="255" t="s">
        <v>86</v>
      </c>
      <c r="AV534" s="13" t="s">
        <v>86</v>
      </c>
      <c r="AW534" s="13" t="s">
        <v>33</v>
      </c>
      <c r="AX534" s="13" t="s">
        <v>77</v>
      </c>
      <c r="AY534" s="255" t="s">
        <v>281</v>
      </c>
    </row>
    <row r="535" s="13" customFormat="1">
      <c r="A535" s="13"/>
      <c r="B535" s="244"/>
      <c r="C535" s="245"/>
      <c r="D535" s="246" t="s">
        <v>288</v>
      </c>
      <c r="E535" s="247" t="s">
        <v>1</v>
      </c>
      <c r="F535" s="248" t="s">
        <v>1008</v>
      </c>
      <c r="G535" s="245"/>
      <c r="H535" s="249">
        <v>-1.5760000000000001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288</v>
      </c>
      <c r="AU535" s="255" t="s">
        <v>86</v>
      </c>
      <c r="AV535" s="13" t="s">
        <v>86</v>
      </c>
      <c r="AW535" s="13" t="s">
        <v>33</v>
      </c>
      <c r="AX535" s="13" t="s">
        <v>77</v>
      </c>
      <c r="AY535" s="255" t="s">
        <v>281</v>
      </c>
    </row>
    <row r="536" s="13" customFormat="1">
      <c r="A536" s="13"/>
      <c r="B536" s="244"/>
      <c r="C536" s="245"/>
      <c r="D536" s="246" t="s">
        <v>288</v>
      </c>
      <c r="E536" s="247" t="s">
        <v>1</v>
      </c>
      <c r="F536" s="248" t="s">
        <v>1008</v>
      </c>
      <c r="G536" s="245"/>
      <c r="H536" s="249">
        <v>-1.5760000000000001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288</v>
      </c>
      <c r="AU536" s="255" t="s">
        <v>86</v>
      </c>
      <c r="AV536" s="13" t="s">
        <v>86</v>
      </c>
      <c r="AW536" s="13" t="s">
        <v>33</v>
      </c>
      <c r="AX536" s="13" t="s">
        <v>77</v>
      </c>
      <c r="AY536" s="255" t="s">
        <v>281</v>
      </c>
    </row>
    <row r="537" s="13" customFormat="1">
      <c r="A537" s="13"/>
      <c r="B537" s="244"/>
      <c r="C537" s="245"/>
      <c r="D537" s="246" t="s">
        <v>288</v>
      </c>
      <c r="E537" s="247" t="s">
        <v>1</v>
      </c>
      <c r="F537" s="248" t="s">
        <v>1015</v>
      </c>
      <c r="G537" s="245"/>
      <c r="H537" s="249">
        <v>-3.52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288</v>
      </c>
      <c r="AU537" s="255" t="s">
        <v>86</v>
      </c>
      <c r="AV537" s="13" t="s">
        <v>86</v>
      </c>
      <c r="AW537" s="13" t="s">
        <v>33</v>
      </c>
      <c r="AX537" s="13" t="s">
        <v>77</v>
      </c>
      <c r="AY537" s="255" t="s">
        <v>281</v>
      </c>
    </row>
    <row r="538" s="13" customFormat="1">
      <c r="A538" s="13"/>
      <c r="B538" s="244"/>
      <c r="C538" s="245"/>
      <c r="D538" s="246" t="s">
        <v>288</v>
      </c>
      <c r="E538" s="247" t="s">
        <v>1</v>
      </c>
      <c r="F538" s="248" t="s">
        <v>1307</v>
      </c>
      <c r="G538" s="245"/>
      <c r="H538" s="249">
        <v>-1.47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288</v>
      </c>
      <c r="AU538" s="255" t="s">
        <v>86</v>
      </c>
      <c r="AV538" s="13" t="s">
        <v>86</v>
      </c>
      <c r="AW538" s="13" t="s">
        <v>33</v>
      </c>
      <c r="AX538" s="13" t="s">
        <v>77</v>
      </c>
      <c r="AY538" s="255" t="s">
        <v>281</v>
      </c>
    </row>
    <row r="539" s="13" customFormat="1">
      <c r="A539" s="13"/>
      <c r="B539" s="244"/>
      <c r="C539" s="245"/>
      <c r="D539" s="246" t="s">
        <v>288</v>
      </c>
      <c r="E539" s="247" t="s">
        <v>1</v>
      </c>
      <c r="F539" s="248" t="s">
        <v>1307</v>
      </c>
      <c r="G539" s="245"/>
      <c r="H539" s="249">
        <v>-1.47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288</v>
      </c>
      <c r="AU539" s="255" t="s">
        <v>86</v>
      </c>
      <c r="AV539" s="13" t="s">
        <v>86</v>
      </c>
      <c r="AW539" s="13" t="s">
        <v>33</v>
      </c>
      <c r="AX539" s="13" t="s">
        <v>77</v>
      </c>
      <c r="AY539" s="255" t="s">
        <v>281</v>
      </c>
    </row>
    <row r="540" s="13" customFormat="1">
      <c r="A540" s="13"/>
      <c r="B540" s="244"/>
      <c r="C540" s="245"/>
      <c r="D540" s="246" t="s">
        <v>288</v>
      </c>
      <c r="E540" s="247" t="s">
        <v>1</v>
      </c>
      <c r="F540" s="248" t="s">
        <v>1308</v>
      </c>
      <c r="G540" s="245"/>
      <c r="H540" s="249">
        <v>-6.5999999999999996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288</v>
      </c>
      <c r="AU540" s="255" t="s">
        <v>86</v>
      </c>
      <c r="AV540" s="13" t="s">
        <v>86</v>
      </c>
      <c r="AW540" s="13" t="s">
        <v>33</v>
      </c>
      <c r="AX540" s="13" t="s">
        <v>77</v>
      </c>
      <c r="AY540" s="255" t="s">
        <v>281</v>
      </c>
    </row>
    <row r="541" s="13" customFormat="1">
      <c r="A541" s="13"/>
      <c r="B541" s="244"/>
      <c r="C541" s="245"/>
      <c r="D541" s="246" t="s">
        <v>288</v>
      </c>
      <c r="E541" s="247" t="s">
        <v>1</v>
      </c>
      <c r="F541" s="248" t="s">
        <v>1309</v>
      </c>
      <c r="G541" s="245"/>
      <c r="H541" s="249">
        <v>-2.1000000000000001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288</v>
      </c>
      <c r="AU541" s="255" t="s">
        <v>86</v>
      </c>
      <c r="AV541" s="13" t="s">
        <v>86</v>
      </c>
      <c r="AW541" s="13" t="s">
        <v>33</v>
      </c>
      <c r="AX541" s="13" t="s">
        <v>77</v>
      </c>
      <c r="AY541" s="255" t="s">
        <v>281</v>
      </c>
    </row>
    <row r="542" s="13" customFormat="1">
      <c r="A542" s="13"/>
      <c r="B542" s="244"/>
      <c r="C542" s="245"/>
      <c r="D542" s="246" t="s">
        <v>288</v>
      </c>
      <c r="E542" s="247" t="s">
        <v>1</v>
      </c>
      <c r="F542" s="248" t="s">
        <v>1015</v>
      </c>
      <c r="G542" s="245"/>
      <c r="H542" s="249">
        <v>-3.52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288</v>
      </c>
      <c r="AU542" s="255" t="s">
        <v>86</v>
      </c>
      <c r="AV542" s="13" t="s">
        <v>86</v>
      </c>
      <c r="AW542" s="13" t="s">
        <v>33</v>
      </c>
      <c r="AX542" s="13" t="s">
        <v>77</v>
      </c>
      <c r="AY542" s="255" t="s">
        <v>281</v>
      </c>
    </row>
    <row r="543" s="13" customFormat="1">
      <c r="A543" s="13"/>
      <c r="B543" s="244"/>
      <c r="C543" s="245"/>
      <c r="D543" s="246" t="s">
        <v>288</v>
      </c>
      <c r="E543" s="247" t="s">
        <v>1</v>
      </c>
      <c r="F543" s="248" t="s">
        <v>1216</v>
      </c>
      <c r="G543" s="245"/>
      <c r="H543" s="249">
        <v>-1.6799999999999999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288</v>
      </c>
      <c r="AU543" s="255" t="s">
        <v>86</v>
      </c>
      <c r="AV543" s="13" t="s">
        <v>86</v>
      </c>
      <c r="AW543" s="13" t="s">
        <v>33</v>
      </c>
      <c r="AX543" s="13" t="s">
        <v>77</v>
      </c>
      <c r="AY543" s="255" t="s">
        <v>281</v>
      </c>
    </row>
    <row r="544" s="13" customFormat="1">
      <c r="A544" s="13"/>
      <c r="B544" s="244"/>
      <c r="C544" s="245"/>
      <c r="D544" s="246" t="s">
        <v>288</v>
      </c>
      <c r="E544" s="247" t="s">
        <v>1</v>
      </c>
      <c r="F544" s="248" t="s">
        <v>1012</v>
      </c>
      <c r="G544" s="245"/>
      <c r="H544" s="249">
        <v>-2.1669999999999998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288</v>
      </c>
      <c r="AU544" s="255" t="s">
        <v>86</v>
      </c>
      <c r="AV544" s="13" t="s">
        <v>86</v>
      </c>
      <c r="AW544" s="13" t="s">
        <v>33</v>
      </c>
      <c r="AX544" s="13" t="s">
        <v>77</v>
      </c>
      <c r="AY544" s="255" t="s">
        <v>281</v>
      </c>
    </row>
    <row r="545" s="13" customFormat="1">
      <c r="A545" s="13"/>
      <c r="B545" s="244"/>
      <c r="C545" s="245"/>
      <c r="D545" s="246" t="s">
        <v>288</v>
      </c>
      <c r="E545" s="247" t="s">
        <v>1</v>
      </c>
      <c r="F545" s="248" t="s">
        <v>1216</v>
      </c>
      <c r="G545" s="245"/>
      <c r="H545" s="249">
        <v>-1.6799999999999999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288</v>
      </c>
      <c r="AU545" s="255" t="s">
        <v>86</v>
      </c>
      <c r="AV545" s="13" t="s">
        <v>86</v>
      </c>
      <c r="AW545" s="13" t="s">
        <v>33</v>
      </c>
      <c r="AX545" s="13" t="s">
        <v>77</v>
      </c>
      <c r="AY545" s="255" t="s">
        <v>281</v>
      </c>
    </row>
    <row r="546" s="13" customFormat="1">
      <c r="A546" s="13"/>
      <c r="B546" s="244"/>
      <c r="C546" s="245"/>
      <c r="D546" s="246" t="s">
        <v>288</v>
      </c>
      <c r="E546" s="247" t="s">
        <v>1</v>
      </c>
      <c r="F546" s="248" t="s">
        <v>1015</v>
      </c>
      <c r="G546" s="245"/>
      <c r="H546" s="249">
        <v>-3.52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288</v>
      </c>
      <c r="AU546" s="255" t="s">
        <v>86</v>
      </c>
      <c r="AV546" s="13" t="s">
        <v>86</v>
      </c>
      <c r="AW546" s="13" t="s">
        <v>33</v>
      </c>
      <c r="AX546" s="13" t="s">
        <v>77</v>
      </c>
      <c r="AY546" s="255" t="s">
        <v>281</v>
      </c>
    </row>
    <row r="547" s="13" customFormat="1">
      <c r="A547" s="13"/>
      <c r="B547" s="244"/>
      <c r="C547" s="245"/>
      <c r="D547" s="246" t="s">
        <v>288</v>
      </c>
      <c r="E547" s="247" t="s">
        <v>1</v>
      </c>
      <c r="F547" s="248" t="s">
        <v>1216</v>
      </c>
      <c r="G547" s="245"/>
      <c r="H547" s="249">
        <v>-1.6799999999999999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288</v>
      </c>
      <c r="AU547" s="255" t="s">
        <v>86</v>
      </c>
      <c r="AV547" s="13" t="s">
        <v>86</v>
      </c>
      <c r="AW547" s="13" t="s">
        <v>33</v>
      </c>
      <c r="AX547" s="13" t="s">
        <v>77</v>
      </c>
      <c r="AY547" s="255" t="s">
        <v>281</v>
      </c>
    </row>
    <row r="548" s="13" customFormat="1">
      <c r="A548" s="13"/>
      <c r="B548" s="244"/>
      <c r="C548" s="245"/>
      <c r="D548" s="246" t="s">
        <v>288</v>
      </c>
      <c r="E548" s="247" t="s">
        <v>1</v>
      </c>
      <c r="F548" s="248" t="s">
        <v>1012</v>
      </c>
      <c r="G548" s="245"/>
      <c r="H548" s="249">
        <v>-2.1669999999999998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288</v>
      </c>
      <c r="AU548" s="255" t="s">
        <v>86</v>
      </c>
      <c r="AV548" s="13" t="s">
        <v>86</v>
      </c>
      <c r="AW548" s="13" t="s">
        <v>33</v>
      </c>
      <c r="AX548" s="13" t="s">
        <v>77</v>
      </c>
      <c r="AY548" s="255" t="s">
        <v>281</v>
      </c>
    </row>
    <row r="549" s="13" customFormat="1">
      <c r="A549" s="13"/>
      <c r="B549" s="244"/>
      <c r="C549" s="245"/>
      <c r="D549" s="246" t="s">
        <v>288</v>
      </c>
      <c r="E549" s="247" t="s">
        <v>1</v>
      </c>
      <c r="F549" s="248" t="s">
        <v>1216</v>
      </c>
      <c r="G549" s="245"/>
      <c r="H549" s="249">
        <v>-1.6799999999999999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288</v>
      </c>
      <c r="AU549" s="255" t="s">
        <v>86</v>
      </c>
      <c r="AV549" s="13" t="s">
        <v>86</v>
      </c>
      <c r="AW549" s="13" t="s">
        <v>33</v>
      </c>
      <c r="AX549" s="13" t="s">
        <v>77</v>
      </c>
      <c r="AY549" s="255" t="s">
        <v>281</v>
      </c>
    </row>
    <row r="550" s="13" customFormat="1">
      <c r="A550" s="13"/>
      <c r="B550" s="244"/>
      <c r="C550" s="245"/>
      <c r="D550" s="246" t="s">
        <v>288</v>
      </c>
      <c r="E550" s="247" t="s">
        <v>1</v>
      </c>
      <c r="F550" s="248" t="s">
        <v>1015</v>
      </c>
      <c r="G550" s="245"/>
      <c r="H550" s="249">
        <v>-3.52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288</v>
      </c>
      <c r="AU550" s="255" t="s">
        <v>86</v>
      </c>
      <c r="AV550" s="13" t="s">
        <v>86</v>
      </c>
      <c r="AW550" s="13" t="s">
        <v>33</v>
      </c>
      <c r="AX550" s="13" t="s">
        <v>77</v>
      </c>
      <c r="AY550" s="255" t="s">
        <v>281</v>
      </c>
    </row>
    <row r="551" s="13" customFormat="1">
      <c r="A551" s="13"/>
      <c r="B551" s="244"/>
      <c r="C551" s="245"/>
      <c r="D551" s="246" t="s">
        <v>288</v>
      </c>
      <c r="E551" s="247" t="s">
        <v>1</v>
      </c>
      <c r="F551" s="248" t="s">
        <v>1310</v>
      </c>
      <c r="G551" s="245"/>
      <c r="H551" s="249">
        <v>-2.3100000000000001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288</v>
      </c>
      <c r="AU551" s="255" t="s">
        <v>86</v>
      </c>
      <c r="AV551" s="13" t="s">
        <v>86</v>
      </c>
      <c r="AW551" s="13" t="s">
        <v>33</v>
      </c>
      <c r="AX551" s="13" t="s">
        <v>77</v>
      </c>
      <c r="AY551" s="255" t="s">
        <v>281</v>
      </c>
    </row>
    <row r="552" s="13" customFormat="1">
      <c r="A552" s="13"/>
      <c r="B552" s="244"/>
      <c r="C552" s="245"/>
      <c r="D552" s="246" t="s">
        <v>288</v>
      </c>
      <c r="E552" s="247" t="s">
        <v>1</v>
      </c>
      <c r="F552" s="248" t="s">
        <v>1008</v>
      </c>
      <c r="G552" s="245"/>
      <c r="H552" s="249">
        <v>-1.5760000000000001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288</v>
      </c>
      <c r="AU552" s="255" t="s">
        <v>86</v>
      </c>
      <c r="AV552" s="13" t="s">
        <v>86</v>
      </c>
      <c r="AW552" s="13" t="s">
        <v>33</v>
      </c>
      <c r="AX552" s="13" t="s">
        <v>77</v>
      </c>
      <c r="AY552" s="255" t="s">
        <v>281</v>
      </c>
    </row>
    <row r="553" s="13" customFormat="1">
      <c r="A553" s="13"/>
      <c r="B553" s="244"/>
      <c r="C553" s="245"/>
      <c r="D553" s="246" t="s">
        <v>288</v>
      </c>
      <c r="E553" s="247" t="s">
        <v>1</v>
      </c>
      <c r="F553" s="248" t="s">
        <v>1015</v>
      </c>
      <c r="G553" s="245"/>
      <c r="H553" s="249">
        <v>-3.52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288</v>
      </c>
      <c r="AU553" s="255" t="s">
        <v>86</v>
      </c>
      <c r="AV553" s="13" t="s">
        <v>86</v>
      </c>
      <c r="AW553" s="13" t="s">
        <v>33</v>
      </c>
      <c r="AX553" s="13" t="s">
        <v>77</v>
      </c>
      <c r="AY553" s="255" t="s">
        <v>281</v>
      </c>
    </row>
    <row r="554" s="13" customFormat="1">
      <c r="A554" s="13"/>
      <c r="B554" s="244"/>
      <c r="C554" s="245"/>
      <c r="D554" s="246" t="s">
        <v>288</v>
      </c>
      <c r="E554" s="247" t="s">
        <v>1</v>
      </c>
      <c r="F554" s="248" t="s">
        <v>1310</v>
      </c>
      <c r="G554" s="245"/>
      <c r="H554" s="249">
        <v>-2.3100000000000001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288</v>
      </c>
      <c r="AU554" s="255" t="s">
        <v>86</v>
      </c>
      <c r="AV554" s="13" t="s">
        <v>86</v>
      </c>
      <c r="AW554" s="13" t="s">
        <v>33</v>
      </c>
      <c r="AX554" s="13" t="s">
        <v>77</v>
      </c>
      <c r="AY554" s="255" t="s">
        <v>281</v>
      </c>
    </row>
    <row r="555" s="13" customFormat="1">
      <c r="A555" s="13"/>
      <c r="B555" s="244"/>
      <c r="C555" s="245"/>
      <c r="D555" s="246" t="s">
        <v>288</v>
      </c>
      <c r="E555" s="247" t="s">
        <v>1</v>
      </c>
      <c r="F555" s="248" t="s">
        <v>1008</v>
      </c>
      <c r="G555" s="245"/>
      <c r="H555" s="249">
        <v>-1.5760000000000001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288</v>
      </c>
      <c r="AU555" s="255" t="s">
        <v>86</v>
      </c>
      <c r="AV555" s="13" t="s">
        <v>86</v>
      </c>
      <c r="AW555" s="13" t="s">
        <v>33</v>
      </c>
      <c r="AX555" s="13" t="s">
        <v>77</v>
      </c>
      <c r="AY555" s="255" t="s">
        <v>281</v>
      </c>
    </row>
    <row r="556" s="13" customFormat="1">
      <c r="A556" s="13"/>
      <c r="B556" s="244"/>
      <c r="C556" s="245"/>
      <c r="D556" s="246" t="s">
        <v>288</v>
      </c>
      <c r="E556" s="247" t="s">
        <v>1</v>
      </c>
      <c r="F556" s="248" t="s">
        <v>1015</v>
      </c>
      <c r="G556" s="245"/>
      <c r="H556" s="249">
        <v>-3.52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288</v>
      </c>
      <c r="AU556" s="255" t="s">
        <v>86</v>
      </c>
      <c r="AV556" s="13" t="s">
        <v>86</v>
      </c>
      <c r="AW556" s="13" t="s">
        <v>33</v>
      </c>
      <c r="AX556" s="13" t="s">
        <v>77</v>
      </c>
      <c r="AY556" s="255" t="s">
        <v>281</v>
      </c>
    </row>
    <row r="557" s="13" customFormat="1">
      <c r="A557" s="13"/>
      <c r="B557" s="244"/>
      <c r="C557" s="245"/>
      <c r="D557" s="246" t="s">
        <v>288</v>
      </c>
      <c r="E557" s="247" t="s">
        <v>1</v>
      </c>
      <c r="F557" s="248" t="s">
        <v>1015</v>
      </c>
      <c r="G557" s="245"/>
      <c r="H557" s="249">
        <v>-3.52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288</v>
      </c>
      <c r="AU557" s="255" t="s">
        <v>86</v>
      </c>
      <c r="AV557" s="13" t="s">
        <v>86</v>
      </c>
      <c r="AW557" s="13" t="s">
        <v>33</v>
      </c>
      <c r="AX557" s="13" t="s">
        <v>77</v>
      </c>
      <c r="AY557" s="255" t="s">
        <v>281</v>
      </c>
    </row>
    <row r="558" s="13" customFormat="1">
      <c r="A558" s="13"/>
      <c r="B558" s="244"/>
      <c r="C558" s="245"/>
      <c r="D558" s="246" t="s">
        <v>288</v>
      </c>
      <c r="E558" s="247" t="s">
        <v>1</v>
      </c>
      <c r="F558" s="248" t="s">
        <v>1310</v>
      </c>
      <c r="G558" s="245"/>
      <c r="H558" s="249">
        <v>-2.3100000000000001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288</v>
      </c>
      <c r="AU558" s="255" t="s">
        <v>86</v>
      </c>
      <c r="AV558" s="13" t="s">
        <v>86</v>
      </c>
      <c r="AW558" s="13" t="s">
        <v>33</v>
      </c>
      <c r="AX558" s="13" t="s">
        <v>77</v>
      </c>
      <c r="AY558" s="255" t="s">
        <v>281</v>
      </c>
    </row>
    <row r="559" s="13" customFormat="1">
      <c r="A559" s="13"/>
      <c r="B559" s="244"/>
      <c r="C559" s="245"/>
      <c r="D559" s="246" t="s">
        <v>288</v>
      </c>
      <c r="E559" s="247" t="s">
        <v>1</v>
      </c>
      <c r="F559" s="248" t="s">
        <v>1307</v>
      </c>
      <c r="G559" s="245"/>
      <c r="H559" s="249">
        <v>-1.47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288</v>
      </c>
      <c r="AU559" s="255" t="s">
        <v>86</v>
      </c>
      <c r="AV559" s="13" t="s">
        <v>86</v>
      </c>
      <c r="AW559" s="13" t="s">
        <v>33</v>
      </c>
      <c r="AX559" s="13" t="s">
        <v>77</v>
      </c>
      <c r="AY559" s="255" t="s">
        <v>281</v>
      </c>
    </row>
    <row r="560" s="13" customFormat="1">
      <c r="A560" s="13"/>
      <c r="B560" s="244"/>
      <c r="C560" s="245"/>
      <c r="D560" s="246" t="s">
        <v>288</v>
      </c>
      <c r="E560" s="247" t="s">
        <v>1</v>
      </c>
      <c r="F560" s="248" t="s">
        <v>1307</v>
      </c>
      <c r="G560" s="245"/>
      <c r="H560" s="249">
        <v>-1.47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288</v>
      </c>
      <c r="AU560" s="255" t="s">
        <v>86</v>
      </c>
      <c r="AV560" s="13" t="s">
        <v>86</v>
      </c>
      <c r="AW560" s="13" t="s">
        <v>33</v>
      </c>
      <c r="AX560" s="13" t="s">
        <v>77</v>
      </c>
      <c r="AY560" s="255" t="s">
        <v>281</v>
      </c>
    </row>
    <row r="561" s="13" customFormat="1">
      <c r="A561" s="13"/>
      <c r="B561" s="244"/>
      <c r="C561" s="245"/>
      <c r="D561" s="246" t="s">
        <v>288</v>
      </c>
      <c r="E561" s="247" t="s">
        <v>1</v>
      </c>
      <c r="F561" s="248" t="s">
        <v>1015</v>
      </c>
      <c r="G561" s="245"/>
      <c r="H561" s="249">
        <v>-3.52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288</v>
      </c>
      <c r="AU561" s="255" t="s">
        <v>86</v>
      </c>
      <c r="AV561" s="13" t="s">
        <v>86</v>
      </c>
      <c r="AW561" s="13" t="s">
        <v>33</v>
      </c>
      <c r="AX561" s="13" t="s">
        <v>77</v>
      </c>
      <c r="AY561" s="255" t="s">
        <v>281</v>
      </c>
    </row>
    <row r="562" s="13" customFormat="1">
      <c r="A562" s="13"/>
      <c r="B562" s="244"/>
      <c r="C562" s="245"/>
      <c r="D562" s="246" t="s">
        <v>288</v>
      </c>
      <c r="E562" s="247" t="s">
        <v>1</v>
      </c>
      <c r="F562" s="248" t="s">
        <v>1008</v>
      </c>
      <c r="G562" s="245"/>
      <c r="H562" s="249">
        <v>-1.5760000000000001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288</v>
      </c>
      <c r="AU562" s="255" t="s">
        <v>86</v>
      </c>
      <c r="AV562" s="13" t="s">
        <v>86</v>
      </c>
      <c r="AW562" s="13" t="s">
        <v>33</v>
      </c>
      <c r="AX562" s="13" t="s">
        <v>77</v>
      </c>
      <c r="AY562" s="255" t="s">
        <v>281</v>
      </c>
    </row>
    <row r="563" s="13" customFormat="1">
      <c r="A563" s="13"/>
      <c r="B563" s="244"/>
      <c r="C563" s="245"/>
      <c r="D563" s="246" t="s">
        <v>288</v>
      </c>
      <c r="E563" s="247" t="s">
        <v>1</v>
      </c>
      <c r="F563" s="248" t="s">
        <v>1015</v>
      </c>
      <c r="G563" s="245"/>
      <c r="H563" s="249">
        <v>-3.52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288</v>
      </c>
      <c r="AU563" s="255" t="s">
        <v>86</v>
      </c>
      <c r="AV563" s="13" t="s">
        <v>86</v>
      </c>
      <c r="AW563" s="13" t="s">
        <v>33</v>
      </c>
      <c r="AX563" s="13" t="s">
        <v>77</v>
      </c>
      <c r="AY563" s="255" t="s">
        <v>281</v>
      </c>
    </row>
    <row r="564" s="13" customFormat="1">
      <c r="A564" s="13"/>
      <c r="B564" s="244"/>
      <c r="C564" s="245"/>
      <c r="D564" s="246" t="s">
        <v>288</v>
      </c>
      <c r="E564" s="247" t="s">
        <v>1</v>
      </c>
      <c r="F564" s="248" t="s">
        <v>1306</v>
      </c>
      <c r="G564" s="245"/>
      <c r="H564" s="249">
        <v>-4.8399999999999999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288</v>
      </c>
      <c r="AU564" s="255" t="s">
        <v>86</v>
      </c>
      <c r="AV564" s="13" t="s">
        <v>86</v>
      </c>
      <c r="AW564" s="13" t="s">
        <v>33</v>
      </c>
      <c r="AX564" s="13" t="s">
        <v>77</v>
      </c>
      <c r="AY564" s="255" t="s">
        <v>281</v>
      </c>
    </row>
    <row r="565" s="13" customFormat="1">
      <c r="A565" s="13"/>
      <c r="B565" s="244"/>
      <c r="C565" s="245"/>
      <c r="D565" s="246" t="s">
        <v>288</v>
      </c>
      <c r="E565" s="247" t="s">
        <v>1</v>
      </c>
      <c r="F565" s="248" t="s">
        <v>1008</v>
      </c>
      <c r="G565" s="245"/>
      <c r="H565" s="249">
        <v>-1.5760000000000001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288</v>
      </c>
      <c r="AU565" s="255" t="s">
        <v>86</v>
      </c>
      <c r="AV565" s="13" t="s">
        <v>86</v>
      </c>
      <c r="AW565" s="13" t="s">
        <v>33</v>
      </c>
      <c r="AX565" s="13" t="s">
        <v>77</v>
      </c>
      <c r="AY565" s="255" t="s">
        <v>281</v>
      </c>
    </row>
    <row r="566" s="13" customFormat="1">
      <c r="A566" s="13"/>
      <c r="B566" s="244"/>
      <c r="C566" s="245"/>
      <c r="D566" s="246" t="s">
        <v>288</v>
      </c>
      <c r="E566" s="247" t="s">
        <v>1</v>
      </c>
      <c r="F566" s="248" t="s">
        <v>1016</v>
      </c>
      <c r="G566" s="245"/>
      <c r="H566" s="249">
        <v>-1.379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288</v>
      </c>
      <c r="AU566" s="255" t="s">
        <v>86</v>
      </c>
      <c r="AV566" s="13" t="s">
        <v>86</v>
      </c>
      <c r="AW566" s="13" t="s">
        <v>33</v>
      </c>
      <c r="AX566" s="13" t="s">
        <v>77</v>
      </c>
      <c r="AY566" s="255" t="s">
        <v>281</v>
      </c>
    </row>
    <row r="567" s="13" customFormat="1">
      <c r="A567" s="13"/>
      <c r="B567" s="244"/>
      <c r="C567" s="245"/>
      <c r="D567" s="246" t="s">
        <v>288</v>
      </c>
      <c r="E567" s="247" t="s">
        <v>1</v>
      </c>
      <c r="F567" s="248" t="s">
        <v>1016</v>
      </c>
      <c r="G567" s="245"/>
      <c r="H567" s="249">
        <v>-1.379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288</v>
      </c>
      <c r="AU567" s="255" t="s">
        <v>86</v>
      </c>
      <c r="AV567" s="13" t="s">
        <v>86</v>
      </c>
      <c r="AW567" s="13" t="s">
        <v>33</v>
      </c>
      <c r="AX567" s="13" t="s">
        <v>77</v>
      </c>
      <c r="AY567" s="255" t="s">
        <v>281</v>
      </c>
    </row>
    <row r="568" s="13" customFormat="1">
      <c r="A568" s="13"/>
      <c r="B568" s="244"/>
      <c r="C568" s="245"/>
      <c r="D568" s="246" t="s">
        <v>288</v>
      </c>
      <c r="E568" s="247" t="s">
        <v>1</v>
      </c>
      <c r="F568" s="248" t="s">
        <v>1015</v>
      </c>
      <c r="G568" s="245"/>
      <c r="H568" s="249">
        <v>-3.52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288</v>
      </c>
      <c r="AU568" s="255" t="s">
        <v>86</v>
      </c>
      <c r="AV568" s="13" t="s">
        <v>86</v>
      </c>
      <c r="AW568" s="13" t="s">
        <v>33</v>
      </c>
      <c r="AX568" s="13" t="s">
        <v>77</v>
      </c>
      <c r="AY568" s="255" t="s">
        <v>281</v>
      </c>
    </row>
    <row r="569" s="13" customFormat="1">
      <c r="A569" s="13"/>
      <c r="B569" s="244"/>
      <c r="C569" s="245"/>
      <c r="D569" s="246" t="s">
        <v>288</v>
      </c>
      <c r="E569" s="247" t="s">
        <v>1</v>
      </c>
      <c r="F569" s="248" t="s">
        <v>1015</v>
      </c>
      <c r="G569" s="245"/>
      <c r="H569" s="249">
        <v>-3.52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288</v>
      </c>
      <c r="AU569" s="255" t="s">
        <v>86</v>
      </c>
      <c r="AV569" s="13" t="s">
        <v>86</v>
      </c>
      <c r="AW569" s="13" t="s">
        <v>33</v>
      </c>
      <c r="AX569" s="13" t="s">
        <v>77</v>
      </c>
      <c r="AY569" s="255" t="s">
        <v>281</v>
      </c>
    </row>
    <row r="570" s="13" customFormat="1">
      <c r="A570" s="13"/>
      <c r="B570" s="244"/>
      <c r="C570" s="245"/>
      <c r="D570" s="246" t="s">
        <v>288</v>
      </c>
      <c r="E570" s="247" t="s">
        <v>1</v>
      </c>
      <c r="F570" s="248" t="s">
        <v>1008</v>
      </c>
      <c r="G570" s="245"/>
      <c r="H570" s="249">
        <v>-1.5760000000000001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288</v>
      </c>
      <c r="AU570" s="255" t="s">
        <v>86</v>
      </c>
      <c r="AV570" s="13" t="s">
        <v>86</v>
      </c>
      <c r="AW570" s="13" t="s">
        <v>33</v>
      </c>
      <c r="AX570" s="13" t="s">
        <v>77</v>
      </c>
      <c r="AY570" s="255" t="s">
        <v>281</v>
      </c>
    </row>
    <row r="571" s="13" customFormat="1">
      <c r="A571" s="13"/>
      <c r="B571" s="244"/>
      <c r="C571" s="245"/>
      <c r="D571" s="246" t="s">
        <v>288</v>
      </c>
      <c r="E571" s="247" t="s">
        <v>1</v>
      </c>
      <c r="F571" s="248" t="s">
        <v>1015</v>
      </c>
      <c r="G571" s="245"/>
      <c r="H571" s="249">
        <v>-3.52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288</v>
      </c>
      <c r="AU571" s="255" t="s">
        <v>86</v>
      </c>
      <c r="AV571" s="13" t="s">
        <v>86</v>
      </c>
      <c r="AW571" s="13" t="s">
        <v>33</v>
      </c>
      <c r="AX571" s="13" t="s">
        <v>77</v>
      </c>
      <c r="AY571" s="255" t="s">
        <v>281</v>
      </c>
    </row>
    <row r="572" s="13" customFormat="1">
      <c r="A572" s="13"/>
      <c r="B572" s="244"/>
      <c r="C572" s="245"/>
      <c r="D572" s="246" t="s">
        <v>288</v>
      </c>
      <c r="E572" s="247" t="s">
        <v>1</v>
      </c>
      <c r="F572" s="248" t="s">
        <v>1008</v>
      </c>
      <c r="G572" s="245"/>
      <c r="H572" s="249">
        <v>-1.5760000000000001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288</v>
      </c>
      <c r="AU572" s="255" t="s">
        <v>86</v>
      </c>
      <c r="AV572" s="13" t="s">
        <v>86</v>
      </c>
      <c r="AW572" s="13" t="s">
        <v>33</v>
      </c>
      <c r="AX572" s="13" t="s">
        <v>77</v>
      </c>
      <c r="AY572" s="255" t="s">
        <v>281</v>
      </c>
    </row>
    <row r="573" s="13" customFormat="1">
      <c r="A573" s="13"/>
      <c r="B573" s="244"/>
      <c r="C573" s="245"/>
      <c r="D573" s="246" t="s">
        <v>288</v>
      </c>
      <c r="E573" s="247" t="s">
        <v>1</v>
      </c>
      <c r="F573" s="248" t="s">
        <v>1008</v>
      </c>
      <c r="G573" s="245"/>
      <c r="H573" s="249">
        <v>-1.5760000000000001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288</v>
      </c>
      <c r="AU573" s="255" t="s">
        <v>86</v>
      </c>
      <c r="AV573" s="13" t="s">
        <v>86</v>
      </c>
      <c r="AW573" s="13" t="s">
        <v>33</v>
      </c>
      <c r="AX573" s="13" t="s">
        <v>77</v>
      </c>
      <c r="AY573" s="255" t="s">
        <v>281</v>
      </c>
    </row>
    <row r="574" s="13" customFormat="1">
      <c r="A574" s="13"/>
      <c r="B574" s="244"/>
      <c r="C574" s="245"/>
      <c r="D574" s="246" t="s">
        <v>288</v>
      </c>
      <c r="E574" s="247" t="s">
        <v>1</v>
      </c>
      <c r="F574" s="248" t="s">
        <v>1008</v>
      </c>
      <c r="G574" s="245"/>
      <c r="H574" s="249">
        <v>-1.5760000000000001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288</v>
      </c>
      <c r="AU574" s="255" t="s">
        <v>86</v>
      </c>
      <c r="AV574" s="13" t="s">
        <v>86</v>
      </c>
      <c r="AW574" s="13" t="s">
        <v>33</v>
      </c>
      <c r="AX574" s="13" t="s">
        <v>77</v>
      </c>
      <c r="AY574" s="255" t="s">
        <v>281</v>
      </c>
    </row>
    <row r="575" s="13" customFormat="1">
      <c r="A575" s="13"/>
      <c r="B575" s="244"/>
      <c r="C575" s="245"/>
      <c r="D575" s="246" t="s">
        <v>288</v>
      </c>
      <c r="E575" s="247" t="s">
        <v>1</v>
      </c>
      <c r="F575" s="248" t="s">
        <v>1008</v>
      </c>
      <c r="G575" s="245"/>
      <c r="H575" s="249">
        <v>-1.5760000000000001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288</v>
      </c>
      <c r="AU575" s="255" t="s">
        <v>86</v>
      </c>
      <c r="AV575" s="13" t="s">
        <v>86</v>
      </c>
      <c r="AW575" s="13" t="s">
        <v>33</v>
      </c>
      <c r="AX575" s="13" t="s">
        <v>77</v>
      </c>
      <c r="AY575" s="255" t="s">
        <v>281</v>
      </c>
    </row>
    <row r="576" s="13" customFormat="1">
      <c r="A576" s="13"/>
      <c r="B576" s="244"/>
      <c r="C576" s="245"/>
      <c r="D576" s="246" t="s">
        <v>288</v>
      </c>
      <c r="E576" s="247" t="s">
        <v>1</v>
      </c>
      <c r="F576" s="248" t="s">
        <v>1215</v>
      </c>
      <c r="G576" s="245"/>
      <c r="H576" s="249">
        <v>-2.73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288</v>
      </c>
      <c r="AU576" s="255" t="s">
        <v>86</v>
      </c>
      <c r="AV576" s="13" t="s">
        <v>86</v>
      </c>
      <c r="AW576" s="13" t="s">
        <v>33</v>
      </c>
      <c r="AX576" s="13" t="s">
        <v>77</v>
      </c>
      <c r="AY576" s="255" t="s">
        <v>281</v>
      </c>
    </row>
    <row r="577" s="13" customFormat="1">
      <c r="A577" s="13"/>
      <c r="B577" s="244"/>
      <c r="C577" s="245"/>
      <c r="D577" s="246" t="s">
        <v>288</v>
      </c>
      <c r="E577" s="247" t="s">
        <v>1</v>
      </c>
      <c r="F577" s="248" t="s">
        <v>1307</v>
      </c>
      <c r="G577" s="245"/>
      <c r="H577" s="249">
        <v>-1.47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288</v>
      </c>
      <c r="AU577" s="255" t="s">
        <v>86</v>
      </c>
      <c r="AV577" s="13" t="s">
        <v>86</v>
      </c>
      <c r="AW577" s="13" t="s">
        <v>33</v>
      </c>
      <c r="AX577" s="13" t="s">
        <v>77</v>
      </c>
      <c r="AY577" s="255" t="s">
        <v>281</v>
      </c>
    </row>
    <row r="578" s="13" customFormat="1">
      <c r="A578" s="13"/>
      <c r="B578" s="244"/>
      <c r="C578" s="245"/>
      <c r="D578" s="246" t="s">
        <v>288</v>
      </c>
      <c r="E578" s="247" t="s">
        <v>1</v>
      </c>
      <c r="F578" s="248" t="s">
        <v>1016</v>
      </c>
      <c r="G578" s="245"/>
      <c r="H578" s="249">
        <v>-1.379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288</v>
      </c>
      <c r="AU578" s="255" t="s">
        <v>86</v>
      </c>
      <c r="AV578" s="13" t="s">
        <v>86</v>
      </c>
      <c r="AW578" s="13" t="s">
        <v>33</v>
      </c>
      <c r="AX578" s="13" t="s">
        <v>77</v>
      </c>
      <c r="AY578" s="255" t="s">
        <v>281</v>
      </c>
    </row>
    <row r="579" s="13" customFormat="1">
      <c r="A579" s="13"/>
      <c r="B579" s="244"/>
      <c r="C579" s="245"/>
      <c r="D579" s="246" t="s">
        <v>288</v>
      </c>
      <c r="E579" s="247" t="s">
        <v>1</v>
      </c>
      <c r="F579" s="248" t="s">
        <v>1016</v>
      </c>
      <c r="G579" s="245"/>
      <c r="H579" s="249">
        <v>-1.379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288</v>
      </c>
      <c r="AU579" s="255" t="s">
        <v>86</v>
      </c>
      <c r="AV579" s="13" t="s">
        <v>86</v>
      </c>
      <c r="AW579" s="13" t="s">
        <v>33</v>
      </c>
      <c r="AX579" s="13" t="s">
        <v>77</v>
      </c>
      <c r="AY579" s="255" t="s">
        <v>281</v>
      </c>
    </row>
    <row r="580" s="13" customFormat="1">
      <c r="A580" s="13"/>
      <c r="B580" s="244"/>
      <c r="C580" s="245"/>
      <c r="D580" s="246" t="s">
        <v>288</v>
      </c>
      <c r="E580" s="247" t="s">
        <v>1</v>
      </c>
      <c r="F580" s="248" t="s">
        <v>1016</v>
      </c>
      <c r="G580" s="245"/>
      <c r="H580" s="249">
        <v>-1.379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288</v>
      </c>
      <c r="AU580" s="255" t="s">
        <v>86</v>
      </c>
      <c r="AV580" s="13" t="s">
        <v>86</v>
      </c>
      <c r="AW580" s="13" t="s">
        <v>33</v>
      </c>
      <c r="AX580" s="13" t="s">
        <v>77</v>
      </c>
      <c r="AY580" s="255" t="s">
        <v>281</v>
      </c>
    </row>
    <row r="581" s="13" customFormat="1">
      <c r="A581" s="13"/>
      <c r="B581" s="244"/>
      <c r="C581" s="245"/>
      <c r="D581" s="246" t="s">
        <v>288</v>
      </c>
      <c r="E581" s="247" t="s">
        <v>1</v>
      </c>
      <c r="F581" s="248" t="s">
        <v>1016</v>
      </c>
      <c r="G581" s="245"/>
      <c r="H581" s="249">
        <v>-1.379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288</v>
      </c>
      <c r="AU581" s="255" t="s">
        <v>86</v>
      </c>
      <c r="AV581" s="13" t="s">
        <v>86</v>
      </c>
      <c r="AW581" s="13" t="s">
        <v>33</v>
      </c>
      <c r="AX581" s="13" t="s">
        <v>77</v>
      </c>
      <c r="AY581" s="255" t="s">
        <v>281</v>
      </c>
    </row>
    <row r="582" s="13" customFormat="1">
      <c r="A582" s="13"/>
      <c r="B582" s="244"/>
      <c r="C582" s="245"/>
      <c r="D582" s="246" t="s">
        <v>288</v>
      </c>
      <c r="E582" s="247" t="s">
        <v>1</v>
      </c>
      <c r="F582" s="248" t="s">
        <v>1017</v>
      </c>
      <c r="G582" s="245"/>
      <c r="H582" s="249">
        <v>-1.02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288</v>
      </c>
      <c r="AU582" s="255" t="s">
        <v>86</v>
      </c>
      <c r="AV582" s="13" t="s">
        <v>86</v>
      </c>
      <c r="AW582" s="13" t="s">
        <v>33</v>
      </c>
      <c r="AX582" s="13" t="s">
        <v>77</v>
      </c>
      <c r="AY582" s="255" t="s">
        <v>281</v>
      </c>
    </row>
    <row r="583" s="13" customFormat="1">
      <c r="A583" s="13"/>
      <c r="B583" s="244"/>
      <c r="C583" s="245"/>
      <c r="D583" s="246" t="s">
        <v>288</v>
      </c>
      <c r="E583" s="247" t="s">
        <v>1</v>
      </c>
      <c r="F583" s="248" t="s">
        <v>1307</v>
      </c>
      <c r="G583" s="245"/>
      <c r="H583" s="249">
        <v>-1.47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288</v>
      </c>
      <c r="AU583" s="255" t="s">
        <v>86</v>
      </c>
      <c r="AV583" s="13" t="s">
        <v>86</v>
      </c>
      <c r="AW583" s="13" t="s">
        <v>33</v>
      </c>
      <c r="AX583" s="13" t="s">
        <v>77</v>
      </c>
      <c r="AY583" s="255" t="s">
        <v>281</v>
      </c>
    </row>
    <row r="584" s="13" customFormat="1">
      <c r="A584" s="13"/>
      <c r="B584" s="244"/>
      <c r="C584" s="245"/>
      <c r="D584" s="246" t="s">
        <v>288</v>
      </c>
      <c r="E584" s="247" t="s">
        <v>1</v>
      </c>
      <c r="F584" s="248" t="s">
        <v>1016</v>
      </c>
      <c r="G584" s="245"/>
      <c r="H584" s="249">
        <v>-1.379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288</v>
      </c>
      <c r="AU584" s="255" t="s">
        <v>86</v>
      </c>
      <c r="AV584" s="13" t="s">
        <v>86</v>
      </c>
      <c r="AW584" s="13" t="s">
        <v>33</v>
      </c>
      <c r="AX584" s="13" t="s">
        <v>77</v>
      </c>
      <c r="AY584" s="255" t="s">
        <v>281</v>
      </c>
    </row>
    <row r="585" s="13" customFormat="1">
      <c r="A585" s="13"/>
      <c r="B585" s="244"/>
      <c r="C585" s="245"/>
      <c r="D585" s="246" t="s">
        <v>288</v>
      </c>
      <c r="E585" s="247" t="s">
        <v>1</v>
      </c>
      <c r="F585" s="248" t="s">
        <v>1016</v>
      </c>
      <c r="G585" s="245"/>
      <c r="H585" s="249">
        <v>-1.379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288</v>
      </c>
      <c r="AU585" s="255" t="s">
        <v>86</v>
      </c>
      <c r="AV585" s="13" t="s">
        <v>86</v>
      </c>
      <c r="AW585" s="13" t="s">
        <v>33</v>
      </c>
      <c r="AX585" s="13" t="s">
        <v>77</v>
      </c>
      <c r="AY585" s="255" t="s">
        <v>281</v>
      </c>
    </row>
    <row r="586" s="13" customFormat="1">
      <c r="A586" s="13"/>
      <c r="B586" s="244"/>
      <c r="C586" s="245"/>
      <c r="D586" s="246" t="s">
        <v>288</v>
      </c>
      <c r="E586" s="247" t="s">
        <v>1</v>
      </c>
      <c r="F586" s="248" t="s">
        <v>1017</v>
      </c>
      <c r="G586" s="245"/>
      <c r="H586" s="249">
        <v>-1.02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288</v>
      </c>
      <c r="AU586" s="255" t="s">
        <v>86</v>
      </c>
      <c r="AV586" s="13" t="s">
        <v>86</v>
      </c>
      <c r="AW586" s="13" t="s">
        <v>33</v>
      </c>
      <c r="AX586" s="13" t="s">
        <v>77</v>
      </c>
      <c r="AY586" s="255" t="s">
        <v>281</v>
      </c>
    </row>
    <row r="587" s="13" customFormat="1">
      <c r="A587" s="13"/>
      <c r="B587" s="244"/>
      <c r="C587" s="245"/>
      <c r="D587" s="246" t="s">
        <v>288</v>
      </c>
      <c r="E587" s="247" t="s">
        <v>1</v>
      </c>
      <c r="F587" s="248" t="s">
        <v>1307</v>
      </c>
      <c r="G587" s="245"/>
      <c r="H587" s="249">
        <v>-1.47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288</v>
      </c>
      <c r="AU587" s="255" t="s">
        <v>86</v>
      </c>
      <c r="AV587" s="13" t="s">
        <v>86</v>
      </c>
      <c r="AW587" s="13" t="s">
        <v>33</v>
      </c>
      <c r="AX587" s="13" t="s">
        <v>77</v>
      </c>
      <c r="AY587" s="255" t="s">
        <v>281</v>
      </c>
    </row>
    <row r="588" s="13" customFormat="1">
      <c r="A588" s="13"/>
      <c r="B588" s="244"/>
      <c r="C588" s="245"/>
      <c r="D588" s="246" t="s">
        <v>288</v>
      </c>
      <c r="E588" s="247" t="s">
        <v>1</v>
      </c>
      <c r="F588" s="248" t="s">
        <v>1307</v>
      </c>
      <c r="G588" s="245"/>
      <c r="H588" s="249">
        <v>-1.47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288</v>
      </c>
      <c r="AU588" s="255" t="s">
        <v>86</v>
      </c>
      <c r="AV588" s="13" t="s">
        <v>86</v>
      </c>
      <c r="AW588" s="13" t="s">
        <v>33</v>
      </c>
      <c r="AX588" s="13" t="s">
        <v>77</v>
      </c>
      <c r="AY588" s="255" t="s">
        <v>281</v>
      </c>
    </row>
    <row r="589" s="13" customFormat="1">
      <c r="A589" s="13"/>
      <c r="B589" s="244"/>
      <c r="C589" s="245"/>
      <c r="D589" s="246" t="s">
        <v>288</v>
      </c>
      <c r="E589" s="247" t="s">
        <v>1</v>
      </c>
      <c r="F589" s="248" t="s">
        <v>1307</v>
      </c>
      <c r="G589" s="245"/>
      <c r="H589" s="249">
        <v>-1.47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288</v>
      </c>
      <c r="AU589" s="255" t="s">
        <v>86</v>
      </c>
      <c r="AV589" s="13" t="s">
        <v>86</v>
      </c>
      <c r="AW589" s="13" t="s">
        <v>33</v>
      </c>
      <c r="AX589" s="13" t="s">
        <v>77</v>
      </c>
      <c r="AY589" s="255" t="s">
        <v>281</v>
      </c>
    </row>
    <row r="590" s="13" customFormat="1">
      <c r="A590" s="13"/>
      <c r="B590" s="244"/>
      <c r="C590" s="245"/>
      <c r="D590" s="246" t="s">
        <v>288</v>
      </c>
      <c r="E590" s="247" t="s">
        <v>1</v>
      </c>
      <c r="F590" s="248" t="s">
        <v>1008</v>
      </c>
      <c r="G590" s="245"/>
      <c r="H590" s="249">
        <v>-1.5760000000000001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288</v>
      </c>
      <c r="AU590" s="255" t="s">
        <v>86</v>
      </c>
      <c r="AV590" s="13" t="s">
        <v>86</v>
      </c>
      <c r="AW590" s="13" t="s">
        <v>33</v>
      </c>
      <c r="AX590" s="13" t="s">
        <v>77</v>
      </c>
      <c r="AY590" s="255" t="s">
        <v>281</v>
      </c>
    </row>
    <row r="591" s="13" customFormat="1">
      <c r="A591" s="13"/>
      <c r="B591" s="244"/>
      <c r="C591" s="245"/>
      <c r="D591" s="246" t="s">
        <v>288</v>
      </c>
      <c r="E591" s="247" t="s">
        <v>1</v>
      </c>
      <c r="F591" s="248" t="s">
        <v>1311</v>
      </c>
      <c r="G591" s="245"/>
      <c r="H591" s="249">
        <v>-3.0449999999999999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288</v>
      </c>
      <c r="AU591" s="255" t="s">
        <v>86</v>
      </c>
      <c r="AV591" s="13" t="s">
        <v>86</v>
      </c>
      <c r="AW591" s="13" t="s">
        <v>33</v>
      </c>
      <c r="AX591" s="13" t="s">
        <v>77</v>
      </c>
      <c r="AY591" s="255" t="s">
        <v>281</v>
      </c>
    </row>
    <row r="592" s="13" customFormat="1">
      <c r="A592" s="13"/>
      <c r="B592" s="244"/>
      <c r="C592" s="245"/>
      <c r="D592" s="246" t="s">
        <v>288</v>
      </c>
      <c r="E592" s="247" t="s">
        <v>1</v>
      </c>
      <c r="F592" s="248" t="s">
        <v>1215</v>
      </c>
      <c r="G592" s="245"/>
      <c r="H592" s="249">
        <v>-2.73</v>
      </c>
      <c r="I592" s="250"/>
      <c r="J592" s="245"/>
      <c r="K592" s="245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288</v>
      </c>
      <c r="AU592" s="255" t="s">
        <v>86</v>
      </c>
      <c r="AV592" s="13" t="s">
        <v>86</v>
      </c>
      <c r="AW592" s="13" t="s">
        <v>33</v>
      </c>
      <c r="AX592" s="13" t="s">
        <v>77</v>
      </c>
      <c r="AY592" s="255" t="s">
        <v>281</v>
      </c>
    </row>
    <row r="593" s="13" customFormat="1">
      <c r="A593" s="13"/>
      <c r="B593" s="244"/>
      <c r="C593" s="245"/>
      <c r="D593" s="246" t="s">
        <v>288</v>
      </c>
      <c r="E593" s="247" t="s">
        <v>1</v>
      </c>
      <c r="F593" s="248" t="s">
        <v>1307</v>
      </c>
      <c r="G593" s="245"/>
      <c r="H593" s="249">
        <v>-1.47</v>
      </c>
      <c r="I593" s="250"/>
      <c r="J593" s="245"/>
      <c r="K593" s="245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288</v>
      </c>
      <c r="AU593" s="255" t="s">
        <v>86</v>
      </c>
      <c r="AV593" s="13" t="s">
        <v>86</v>
      </c>
      <c r="AW593" s="13" t="s">
        <v>33</v>
      </c>
      <c r="AX593" s="13" t="s">
        <v>77</v>
      </c>
      <c r="AY593" s="255" t="s">
        <v>281</v>
      </c>
    </row>
    <row r="594" s="13" customFormat="1">
      <c r="A594" s="13"/>
      <c r="B594" s="244"/>
      <c r="C594" s="245"/>
      <c r="D594" s="246" t="s">
        <v>288</v>
      </c>
      <c r="E594" s="247" t="s">
        <v>1</v>
      </c>
      <c r="F594" s="248" t="s">
        <v>1017</v>
      </c>
      <c r="G594" s="245"/>
      <c r="H594" s="249">
        <v>-1.02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288</v>
      </c>
      <c r="AU594" s="255" t="s">
        <v>86</v>
      </c>
      <c r="AV594" s="13" t="s">
        <v>86</v>
      </c>
      <c r="AW594" s="13" t="s">
        <v>33</v>
      </c>
      <c r="AX594" s="13" t="s">
        <v>77</v>
      </c>
      <c r="AY594" s="255" t="s">
        <v>281</v>
      </c>
    </row>
    <row r="595" s="13" customFormat="1">
      <c r="A595" s="13"/>
      <c r="B595" s="244"/>
      <c r="C595" s="245"/>
      <c r="D595" s="246" t="s">
        <v>288</v>
      </c>
      <c r="E595" s="247" t="s">
        <v>1</v>
      </c>
      <c r="F595" s="248" t="s">
        <v>1017</v>
      </c>
      <c r="G595" s="245"/>
      <c r="H595" s="249">
        <v>-1.02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288</v>
      </c>
      <c r="AU595" s="255" t="s">
        <v>86</v>
      </c>
      <c r="AV595" s="13" t="s">
        <v>86</v>
      </c>
      <c r="AW595" s="13" t="s">
        <v>33</v>
      </c>
      <c r="AX595" s="13" t="s">
        <v>77</v>
      </c>
      <c r="AY595" s="255" t="s">
        <v>281</v>
      </c>
    </row>
    <row r="596" s="13" customFormat="1">
      <c r="A596" s="13"/>
      <c r="B596" s="244"/>
      <c r="C596" s="245"/>
      <c r="D596" s="246" t="s">
        <v>288</v>
      </c>
      <c r="E596" s="247" t="s">
        <v>1</v>
      </c>
      <c r="F596" s="248" t="s">
        <v>1017</v>
      </c>
      <c r="G596" s="245"/>
      <c r="H596" s="249">
        <v>-1.02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288</v>
      </c>
      <c r="AU596" s="255" t="s">
        <v>86</v>
      </c>
      <c r="AV596" s="13" t="s">
        <v>86</v>
      </c>
      <c r="AW596" s="13" t="s">
        <v>33</v>
      </c>
      <c r="AX596" s="13" t="s">
        <v>77</v>
      </c>
      <c r="AY596" s="255" t="s">
        <v>281</v>
      </c>
    </row>
    <row r="597" s="13" customFormat="1">
      <c r="A597" s="13"/>
      <c r="B597" s="244"/>
      <c r="C597" s="245"/>
      <c r="D597" s="246" t="s">
        <v>288</v>
      </c>
      <c r="E597" s="247" t="s">
        <v>1</v>
      </c>
      <c r="F597" s="248" t="s">
        <v>1307</v>
      </c>
      <c r="G597" s="245"/>
      <c r="H597" s="249">
        <v>-1.47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288</v>
      </c>
      <c r="AU597" s="255" t="s">
        <v>86</v>
      </c>
      <c r="AV597" s="13" t="s">
        <v>86</v>
      </c>
      <c r="AW597" s="13" t="s">
        <v>33</v>
      </c>
      <c r="AX597" s="13" t="s">
        <v>77</v>
      </c>
      <c r="AY597" s="255" t="s">
        <v>281</v>
      </c>
    </row>
    <row r="598" s="13" customFormat="1">
      <c r="A598" s="13"/>
      <c r="B598" s="244"/>
      <c r="C598" s="245"/>
      <c r="D598" s="246" t="s">
        <v>288</v>
      </c>
      <c r="E598" s="247" t="s">
        <v>1</v>
      </c>
      <c r="F598" s="248" t="s">
        <v>1016</v>
      </c>
      <c r="G598" s="245"/>
      <c r="H598" s="249">
        <v>-1.379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288</v>
      </c>
      <c r="AU598" s="255" t="s">
        <v>86</v>
      </c>
      <c r="AV598" s="13" t="s">
        <v>86</v>
      </c>
      <c r="AW598" s="13" t="s">
        <v>33</v>
      </c>
      <c r="AX598" s="13" t="s">
        <v>77</v>
      </c>
      <c r="AY598" s="255" t="s">
        <v>281</v>
      </c>
    </row>
    <row r="599" s="13" customFormat="1">
      <c r="A599" s="13"/>
      <c r="B599" s="244"/>
      <c r="C599" s="245"/>
      <c r="D599" s="246" t="s">
        <v>288</v>
      </c>
      <c r="E599" s="247" t="s">
        <v>1</v>
      </c>
      <c r="F599" s="248" t="s">
        <v>1016</v>
      </c>
      <c r="G599" s="245"/>
      <c r="H599" s="249">
        <v>-1.379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288</v>
      </c>
      <c r="AU599" s="255" t="s">
        <v>86</v>
      </c>
      <c r="AV599" s="13" t="s">
        <v>86</v>
      </c>
      <c r="AW599" s="13" t="s">
        <v>33</v>
      </c>
      <c r="AX599" s="13" t="s">
        <v>77</v>
      </c>
      <c r="AY599" s="255" t="s">
        <v>281</v>
      </c>
    </row>
    <row r="600" s="13" customFormat="1">
      <c r="A600" s="13"/>
      <c r="B600" s="244"/>
      <c r="C600" s="245"/>
      <c r="D600" s="246" t="s">
        <v>288</v>
      </c>
      <c r="E600" s="247" t="s">
        <v>1</v>
      </c>
      <c r="F600" s="248" t="s">
        <v>1012</v>
      </c>
      <c r="G600" s="245"/>
      <c r="H600" s="249">
        <v>-2.1669999999999998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288</v>
      </c>
      <c r="AU600" s="255" t="s">
        <v>86</v>
      </c>
      <c r="AV600" s="13" t="s">
        <v>86</v>
      </c>
      <c r="AW600" s="13" t="s">
        <v>33</v>
      </c>
      <c r="AX600" s="13" t="s">
        <v>77</v>
      </c>
      <c r="AY600" s="255" t="s">
        <v>281</v>
      </c>
    </row>
    <row r="601" s="13" customFormat="1">
      <c r="A601" s="13"/>
      <c r="B601" s="244"/>
      <c r="C601" s="245"/>
      <c r="D601" s="246" t="s">
        <v>288</v>
      </c>
      <c r="E601" s="247" t="s">
        <v>1</v>
      </c>
      <c r="F601" s="248" t="s">
        <v>1310</v>
      </c>
      <c r="G601" s="245"/>
      <c r="H601" s="249">
        <v>-2.3100000000000001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288</v>
      </c>
      <c r="AU601" s="255" t="s">
        <v>86</v>
      </c>
      <c r="AV601" s="13" t="s">
        <v>86</v>
      </c>
      <c r="AW601" s="13" t="s">
        <v>33</v>
      </c>
      <c r="AX601" s="13" t="s">
        <v>77</v>
      </c>
      <c r="AY601" s="255" t="s">
        <v>281</v>
      </c>
    </row>
    <row r="602" s="13" customFormat="1">
      <c r="A602" s="13"/>
      <c r="B602" s="244"/>
      <c r="C602" s="245"/>
      <c r="D602" s="246" t="s">
        <v>288</v>
      </c>
      <c r="E602" s="247" t="s">
        <v>1</v>
      </c>
      <c r="F602" s="248" t="s">
        <v>1310</v>
      </c>
      <c r="G602" s="245"/>
      <c r="H602" s="249">
        <v>-2.3100000000000001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288</v>
      </c>
      <c r="AU602" s="255" t="s">
        <v>86</v>
      </c>
      <c r="AV602" s="13" t="s">
        <v>86</v>
      </c>
      <c r="AW602" s="13" t="s">
        <v>33</v>
      </c>
      <c r="AX602" s="13" t="s">
        <v>77</v>
      </c>
      <c r="AY602" s="255" t="s">
        <v>281</v>
      </c>
    </row>
    <row r="603" s="13" customFormat="1">
      <c r="A603" s="13"/>
      <c r="B603" s="244"/>
      <c r="C603" s="245"/>
      <c r="D603" s="246" t="s">
        <v>288</v>
      </c>
      <c r="E603" s="247" t="s">
        <v>1</v>
      </c>
      <c r="F603" s="248" t="s">
        <v>1310</v>
      </c>
      <c r="G603" s="245"/>
      <c r="H603" s="249">
        <v>-2.3100000000000001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288</v>
      </c>
      <c r="AU603" s="255" t="s">
        <v>86</v>
      </c>
      <c r="AV603" s="13" t="s">
        <v>86</v>
      </c>
      <c r="AW603" s="13" t="s">
        <v>33</v>
      </c>
      <c r="AX603" s="13" t="s">
        <v>77</v>
      </c>
      <c r="AY603" s="255" t="s">
        <v>281</v>
      </c>
    </row>
    <row r="604" s="13" customFormat="1">
      <c r="A604" s="13"/>
      <c r="B604" s="244"/>
      <c r="C604" s="245"/>
      <c r="D604" s="246" t="s">
        <v>288</v>
      </c>
      <c r="E604" s="247" t="s">
        <v>1</v>
      </c>
      <c r="F604" s="248" t="s">
        <v>1311</v>
      </c>
      <c r="G604" s="245"/>
      <c r="H604" s="249">
        <v>-3.0449999999999999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288</v>
      </c>
      <c r="AU604" s="255" t="s">
        <v>86</v>
      </c>
      <c r="AV604" s="13" t="s">
        <v>86</v>
      </c>
      <c r="AW604" s="13" t="s">
        <v>33</v>
      </c>
      <c r="AX604" s="13" t="s">
        <v>77</v>
      </c>
      <c r="AY604" s="255" t="s">
        <v>281</v>
      </c>
    </row>
    <row r="605" s="13" customFormat="1">
      <c r="A605" s="13"/>
      <c r="B605" s="244"/>
      <c r="C605" s="245"/>
      <c r="D605" s="246" t="s">
        <v>288</v>
      </c>
      <c r="E605" s="247" t="s">
        <v>1</v>
      </c>
      <c r="F605" s="248" t="s">
        <v>1307</v>
      </c>
      <c r="G605" s="245"/>
      <c r="H605" s="249">
        <v>-1.47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288</v>
      </c>
      <c r="AU605" s="255" t="s">
        <v>86</v>
      </c>
      <c r="AV605" s="13" t="s">
        <v>86</v>
      </c>
      <c r="AW605" s="13" t="s">
        <v>33</v>
      </c>
      <c r="AX605" s="13" t="s">
        <v>77</v>
      </c>
      <c r="AY605" s="255" t="s">
        <v>281</v>
      </c>
    </row>
    <row r="606" s="13" customFormat="1">
      <c r="A606" s="13"/>
      <c r="B606" s="244"/>
      <c r="C606" s="245"/>
      <c r="D606" s="246" t="s">
        <v>288</v>
      </c>
      <c r="E606" s="247" t="s">
        <v>1</v>
      </c>
      <c r="F606" s="248" t="s">
        <v>1312</v>
      </c>
      <c r="G606" s="245"/>
      <c r="H606" s="249">
        <v>-2.7749999999999999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288</v>
      </c>
      <c r="AU606" s="255" t="s">
        <v>86</v>
      </c>
      <c r="AV606" s="13" t="s">
        <v>86</v>
      </c>
      <c r="AW606" s="13" t="s">
        <v>33</v>
      </c>
      <c r="AX606" s="13" t="s">
        <v>77</v>
      </c>
      <c r="AY606" s="255" t="s">
        <v>281</v>
      </c>
    </row>
    <row r="607" s="13" customFormat="1">
      <c r="A607" s="13"/>
      <c r="B607" s="244"/>
      <c r="C607" s="245"/>
      <c r="D607" s="246" t="s">
        <v>288</v>
      </c>
      <c r="E607" s="247" t="s">
        <v>1</v>
      </c>
      <c r="F607" s="248" t="s">
        <v>1313</v>
      </c>
      <c r="G607" s="245"/>
      <c r="H607" s="249">
        <v>-13.32</v>
      </c>
      <c r="I607" s="250"/>
      <c r="J607" s="245"/>
      <c r="K607" s="245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288</v>
      </c>
      <c r="AU607" s="255" t="s">
        <v>86</v>
      </c>
      <c r="AV607" s="13" t="s">
        <v>86</v>
      </c>
      <c r="AW607" s="13" t="s">
        <v>33</v>
      </c>
      <c r="AX607" s="13" t="s">
        <v>77</v>
      </c>
      <c r="AY607" s="255" t="s">
        <v>281</v>
      </c>
    </row>
    <row r="608" s="13" customFormat="1">
      <c r="A608" s="13"/>
      <c r="B608" s="244"/>
      <c r="C608" s="245"/>
      <c r="D608" s="246" t="s">
        <v>288</v>
      </c>
      <c r="E608" s="247" t="s">
        <v>1</v>
      </c>
      <c r="F608" s="248" t="s">
        <v>1314</v>
      </c>
      <c r="G608" s="245"/>
      <c r="H608" s="249">
        <v>-4.2000000000000002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288</v>
      </c>
      <c r="AU608" s="255" t="s">
        <v>86</v>
      </c>
      <c r="AV608" s="13" t="s">
        <v>86</v>
      </c>
      <c r="AW608" s="13" t="s">
        <v>33</v>
      </c>
      <c r="AX608" s="13" t="s">
        <v>77</v>
      </c>
      <c r="AY608" s="255" t="s">
        <v>281</v>
      </c>
    </row>
    <row r="609" s="13" customFormat="1">
      <c r="A609" s="13"/>
      <c r="B609" s="244"/>
      <c r="C609" s="245"/>
      <c r="D609" s="246" t="s">
        <v>288</v>
      </c>
      <c r="E609" s="247" t="s">
        <v>1</v>
      </c>
      <c r="F609" s="248" t="s">
        <v>1210</v>
      </c>
      <c r="G609" s="245"/>
      <c r="H609" s="249">
        <v>-2.625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288</v>
      </c>
      <c r="AU609" s="255" t="s">
        <v>86</v>
      </c>
      <c r="AV609" s="13" t="s">
        <v>86</v>
      </c>
      <c r="AW609" s="13" t="s">
        <v>33</v>
      </c>
      <c r="AX609" s="13" t="s">
        <v>77</v>
      </c>
      <c r="AY609" s="255" t="s">
        <v>281</v>
      </c>
    </row>
    <row r="610" s="13" customFormat="1">
      <c r="A610" s="13"/>
      <c r="B610" s="244"/>
      <c r="C610" s="245"/>
      <c r="D610" s="246" t="s">
        <v>288</v>
      </c>
      <c r="E610" s="247" t="s">
        <v>1</v>
      </c>
      <c r="F610" s="248" t="s">
        <v>1013</v>
      </c>
      <c r="G610" s="245"/>
      <c r="H610" s="249">
        <v>-2.8570000000000002</v>
      </c>
      <c r="I610" s="250"/>
      <c r="J610" s="245"/>
      <c r="K610" s="245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288</v>
      </c>
      <c r="AU610" s="255" t="s">
        <v>86</v>
      </c>
      <c r="AV610" s="13" t="s">
        <v>86</v>
      </c>
      <c r="AW610" s="13" t="s">
        <v>33</v>
      </c>
      <c r="AX610" s="13" t="s">
        <v>77</v>
      </c>
      <c r="AY610" s="255" t="s">
        <v>281</v>
      </c>
    </row>
    <row r="611" s="13" customFormat="1">
      <c r="A611" s="13"/>
      <c r="B611" s="244"/>
      <c r="C611" s="245"/>
      <c r="D611" s="246" t="s">
        <v>288</v>
      </c>
      <c r="E611" s="247" t="s">
        <v>1</v>
      </c>
      <c r="F611" s="248" t="s">
        <v>1314</v>
      </c>
      <c r="G611" s="245"/>
      <c r="H611" s="249">
        <v>-4.2000000000000002</v>
      </c>
      <c r="I611" s="250"/>
      <c r="J611" s="245"/>
      <c r="K611" s="245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288</v>
      </c>
      <c r="AU611" s="255" t="s">
        <v>86</v>
      </c>
      <c r="AV611" s="13" t="s">
        <v>86</v>
      </c>
      <c r="AW611" s="13" t="s">
        <v>33</v>
      </c>
      <c r="AX611" s="13" t="s">
        <v>77</v>
      </c>
      <c r="AY611" s="255" t="s">
        <v>281</v>
      </c>
    </row>
    <row r="612" s="13" customFormat="1">
      <c r="A612" s="13"/>
      <c r="B612" s="244"/>
      <c r="C612" s="245"/>
      <c r="D612" s="246" t="s">
        <v>288</v>
      </c>
      <c r="E612" s="247" t="s">
        <v>1</v>
      </c>
      <c r="F612" s="248" t="s">
        <v>1315</v>
      </c>
      <c r="G612" s="245"/>
      <c r="H612" s="249">
        <v>-13.5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288</v>
      </c>
      <c r="AU612" s="255" t="s">
        <v>86</v>
      </c>
      <c r="AV612" s="13" t="s">
        <v>86</v>
      </c>
      <c r="AW612" s="13" t="s">
        <v>33</v>
      </c>
      <c r="AX612" s="13" t="s">
        <v>77</v>
      </c>
      <c r="AY612" s="255" t="s">
        <v>281</v>
      </c>
    </row>
    <row r="613" s="13" customFormat="1">
      <c r="A613" s="13"/>
      <c r="B613" s="244"/>
      <c r="C613" s="245"/>
      <c r="D613" s="246" t="s">
        <v>288</v>
      </c>
      <c r="E613" s="247" t="s">
        <v>1</v>
      </c>
      <c r="F613" s="248" t="s">
        <v>1312</v>
      </c>
      <c r="G613" s="245"/>
      <c r="H613" s="249">
        <v>-2.7749999999999999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288</v>
      </c>
      <c r="AU613" s="255" t="s">
        <v>86</v>
      </c>
      <c r="AV613" s="13" t="s">
        <v>86</v>
      </c>
      <c r="AW613" s="13" t="s">
        <v>33</v>
      </c>
      <c r="AX613" s="13" t="s">
        <v>77</v>
      </c>
      <c r="AY613" s="255" t="s">
        <v>281</v>
      </c>
    </row>
    <row r="614" s="13" customFormat="1">
      <c r="A614" s="13"/>
      <c r="B614" s="244"/>
      <c r="C614" s="245"/>
      <c r="D614" s="246" t="s">
        <v>288</v>
      </c>
      <c r="E614" s="247" t="s">
        <v>1</v>
      </c>
      <c r="F614" s="248" t="s">
        <v>1316</v>
      </c>
      <c r="G614" s="245"/>
      <c r="H614" s="249">
        <v>-4.718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288</v>
      </c>
      <c r="AU614" s="255" t="s">
        <v>86</v>
      </c>
      <c r="AV614" s="13" t="s">
        <v>86</v>
      </c>
      <c r="AW614" s="13" t="s">
        <v>33</v>
      </c>
      <c r="AX614" s="13" t="s">
        <v>77</v>
      </c>
      <c r="AY614" s="255" t="s">
        <v>281</v>
      </c>
    </row>
    <row r="615" s="13" customFormat="1">
      <c r="A615" s="13"/>
      <c r="B615" s="244"/>
      <c r="C615" s="245"/>
      <c r="D615" s="246" t="s">
        <v>288</v>
      </c>
      <c r="E615" s="247" t="s">
        <v>1</v>
      </c>
      <c r="F615" s="248" t="s">
        <v>1317</v>
      </c>
      <c r="G615" s="245"/>
      <c r="H615" s="249">
        <v>-9.3599999999999994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288</v>
      </c>
      <c r="AU615" s="255" t="s">
        <v>86</v>
      </c>
      <c r="AV615" s="13" t="s">
        <v>86</v>
      </c>
      <c r="AW615" s="13" t="s">
        <v>33</v>
      </c>
      <c r="AX615" s="13" t="s">
        <v>77</v>
      </c>
      <c r="AY615" s="255" t="s">
        <v>281</v>
      </c>
    </row>
    <row r="616" s="13" customFormat="1">
      <c r="A616" s="13"/>
      <c r="B616" s="244"/>
      <c r="C616" s="245"/>
      <c r="D616" s="246" t="s">
        <v>288</v>
      </c>
      <c r="E616" s="247" t="s">
        <v>1</v>
      </c>
      <c r="F616" s="248" t="s">
        <v>1318</v>
      </c>
      <c r="G616" s="245"/>
      <c r="H616" s="249">
        <v>-5.7599999999999998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288</v>
      </c>
      <c r="AU616" s="255" t="s">
        <v>86</v>
      </c>
      <c r="AV616" s="13" t="s">
        <v>86</v>
      </c>
      <c r="AW616" s="13" t="s">
        <v>33</v>
      </c>
      <c r="AX616" s="13" t="s">
        <v>77</v>
      </c>
      <c r="AY616" s="255" t="s">
        <v>281</v>
      </c>
    </row>
    <row r="617" s="13" customFormat="1">
      <c r="A617" s="13"/>
      <c r="B617" s="244"/>
      <c r="C617" s="245"/>
      <c r="D617" s="246" t="s">
        <v>288</v>
      </c>
      <c r="E617" s="247" t="s">
        <v>1</v>
      </c>
      <c r="F617" s="248" t="s">
        <v>1319</v>
      </c>
      <c r="G617" s="245"/>
      <c r="H617" s="249">
        <v>-4.5899999999999999</v>
      </c>
      <c r="I617" s="250"/>
      <c r="J617" s="245"/>
      <c r="K617" s="245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288</v>
      </c>
      <c r="AU617" s="255" t="s">
        <v>86</v>
      </c>
      <c r="AV617" s="13" t="s">
        <v>86</v>
      </c>
      <c r="AW617" s="13" t="s">
        <v>33</v>
      </c>
      <c r="AX617" s="13" t="s">
        <v>77</v>
      </c>
      <c r="AY617" s="255" t="s">
        <v>281</v>
      </c>
    </row>
    <row r="618" s="13" customFormat="1">
      <c r="A618" s="13"/>
      <c r="B618" s="244"/>
      <c r="C618" s="245"/>
      <c r="D618" s="246" t="s">
        <v>288</v>
      </c>
      <c r="E618" s="247" t="s">
        <v>1</v>
      </c>
      <c r="F618" s="248" t="s">
        <v>1320</v>
      </c>
      <c r="G618" s="245"/>
      <c r="H618" s="249">
        <v>-4.6799999999999997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288</v>
      </c>
      <c r="AU618" s="255" t="s">
        <v>86</v>
      </c>
      <c r="AV618" s="13" t="s">
        <v>86</v>
      </c>
      <c r="AW618" s="13" t="s">
        <v>33</v>
      </c>
      <c r="AX618" s="13" t="s">
        <v>77</v>
      </c>
      <c r="AY618" s="255" t="s">
        <v>281</v>
      </c>
    </row>
    <row r="619" s="13" customFormat="1">
      <c r="A619" s="13"/>
      <c r="B619" s="244"/>
      <c r="C619" s="245"/>
      <c r="D619" s="246" t="s">
        <v>288</v>
      </c>
      <c r="E619" s="247" t="s">
        <v>1</v>
      </c>
      <c r="F619" s="248" t="s">
        <v>1310</v>
      </c>
      <c r="G619" s="245"/>
      <c r="H619" s="249">
        <v>-2.3100000000000001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288</v>
      </c>
      <c r="AU619" s="255" t="s">
        <v>86</v>
      </c>
      <c r="AV619" s="13" t="s">
        <v>86</v>
      </c>
      <c r="AW619" s="13" t="s">
        <v>33</v>
      </c>
      <c r="AX619" s="13" t="s">
        <v>77</v>
      </c>
      <c r="AY619" s="255" t="s">
        <v>281</v>
      </c>
    </row>
    <row r="620" s="13" customFormat="1">
      <c r="A620" s="13"/>
      <c r="B620" s="244"/>
      <c r="C620" s="245"/>
      <c r="D620" s="246" t="s">
        <v>288</v>
      </c>
      <c r="E620" s="247" t="s">
        <v>1</v>
      </c>
      <c r="F620" s="248" t="s">
        <v>1317</v>
      </c>
      <c r="G620" s="245"/>
      <c r="H620" s="249">
        <v>-9.3599999999999994</v>
      </c>
      <c r="I620" s="250"/>
      <c r="J620" s="245"/>
      <c r="K620" s="245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288</v>
      </c>
      <c r="AU620" s="255" t="s">
        <v>86</v>
      </c>
      <c r="AV620" s="13" t="s">
        <v>86</v>
      </c>
      <c r="AW620" s="13" t="s">
        <v>33</v>
      </c>
      <c r="AX620" s="13" t="s">
        <v>77</v>
      </c>
      <c r="AY620" s="255" t="s">
        <v>281</v>
      </c>
    </row>
    <row r="621" s="13" customFormat="1">
      <c r="A621" s="13"/>
      <c r="B621" s="244"/>
      <c r="C621" s="245"/>
      <c r="D621" s="246" t="s">
        <v>288</v>
      </c>
      <c r="E621" s="247" t="s">
        <v>1</v>
      </c>
      <c r="F621" s="248" t="s">
        <v>1318</v>
      </c>
      <c r="G621" s="245"/>
      <c r="H621" s="249">
        <v>-5.7599999999999998</v>
      </c>
      <c r="I621" s="250"/>
      <c r="J621" s="245"/>
      <c r="K621" s="245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288</v>
      </c>
      <c r="AU621" s="255" t="s">
        <v>86</v>
      </c>
      <c r="AV621" s="13" t="s">
        <v>86</v>
      </c>
      <c r="AW621" s="13" t="s">
        <v>33</v>
      </c>
      <c r="AX621" s="13" t="s">
        <v>77</v>
      </c>
      <c r="AY621" s="255" t="s">
        <v>281</v>
      </c>
    </row>
    <row r="622" s="13" customFormat="1">
      <c r="A622" s="13"/>
      <c r="B622" s="244"/>
      <c r="C622" s="245"/>
      <c r="D622" s="246" t="s">
        <v>288</v>
      </c>
      <c r="E622" s="247" t="s">
        <v>1</v>
      </c>
      <c r="F622" s="248" t="s">
        <v>1310</v>
      </c>
      <c r="G622" s="245"/>
      <c r="H622" s="249">
        <v>-2.3100000000000001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288</v>
      </c>
      <c r="AU622" s="255" t="s">
        <v>86</v>
      </c>
      <c r="AV622" s="13" t="s">
        <v>86</v>
      </c>
      <c r="AW622" s="13" t="s">
        <v>33</v>
      </c>
      <c r="AX622" s="13" t="s">
        <v>77</v>
      </c>
      <c r="AY622" s="255" t="s">
        <v>281</v>
      </c>
    </row>
    <row r="623" s="13" customFormat="1">
      <c r="A623" s="13"/>
      <c r="B623" s="244"/>
      <c r="C623" s="245"/>
      <c r="D623" s="246" t="s">
        <v>288</v>
      </c>
      <c r="E623" s="247" t="s">
        <v>1</v>
      </c>
      <c r="F623" s="248" t="s">
        <v>1321</v>
      </c>
      <c r="G623" s="245"/>
      <c r="H623" s="249">
        <v>-4.29</v>
      </c>
      <c r="I623" s="250"/>
      <c r="J623" s="245"/>
      <c r="K623" s="245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288</v>
      </c>
      <c r="AU623" s="255" t="s">
        <v>86</v>
      </c>
      <c r="AV623" s="13" t="s">
        <v>86</v>
      </c>
      <c r="AW623" s="13" t="s">
        <v>33</v>
      </c>
      <c r="AX623" s="13" t="s">
        <v>77</v>
      </c>
      <c r="AY623" s="255" t="s">
        <v>281</v>
      </c>
    </row>
    <row r="624" s="13" customFormat="1">
      <c r="A624" s="13"/>
      <c r="B624" s="244"/>
      <c r="C624" s="245"/>
      <c r="D624" s="246" t="s">
        <v>288</v>
      </c>
      <c r="E624" s="247" t="s">
        <v>1</v>
      </c>
      <c r="F624" s="248" t="s">
        <v>1210</v>
      </c>
      <c r="G624" s="245"/>
      <c r="H624" s="249">
        <v>-2.625</v>
      </c>
      <c r="I624" s="250"/>
      <c r="J624" s="245"/>
      <c r="K624" s="245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288</v>
      </c>
      <c r="AU624" s="255" t="s">
        <v>86</v>
      </c>
      <c r="AV624" s="13" t="s">
        <v>86</v>
      </c>
      <c r="AW624" s="13" t="s">
        <v>33</v>
      </c>
      <c r="AX624" s="13" t="s">
        <v>77</v>
      </c>
      <c r="AY624" s="255" t="s">
        <v>281</v>
      </c>
    </row>
    <row r="625" s="13" customFormat="1">
      <c r="A625" s="13"/>
      <c r="B625" s="244"/>
      <c r="C625" s="245"/>
      <c r="D625" s="246" t="s">
        <v>288</v>
      </c>
      <c r="E625" s="247" t="s">
        <v>1</v>
      </c>
      <c r="F625" s="248" t="s">
        <v>1210</v>
      </c>
      <c r="G625" s="245"/>
      <c r="H625" s="249">
        <v>-2.625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288</v>
      </c>
      <c r="AU625" s="255" t="s">
        <v>86</v>
      </c>
      <c r="AV625" s="13" t="s">
        <v>86</v>
      </c>
      <c r="AW625" s="13" t="s">
        <v>33</v>
      </c>
      <c r="AX625" s="13" t="s">
        <v>77</v>
      </c>
      <c r="AY625" s="255" t="s">
        <v>281</v>
      </c>
    </row>
    <row r="626" s="13" customFormat="1">
      <c r="A626" s="13"/>
      <c r="B626" s="244"/>
      <c r="C626" s="245"/>
      <c r="D626" s="246" t="s">
        <v>288</v>
      </c>
      <c r="E626" s="247" t="s">
        <v>1</v>
      </c>
      <c r="F626" s="248" t="s">
        <v>1210</v>
      </c>
      <c r="G626" s="245"/>
      <c r="H626" s="249">
        <v>-2.625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288</v>
      </c>
      <c r="AU626" s="255" t="s">
        <v>86</v>
      </c>
      <c r="AV626" s="13" t="s">
        <v>86</v>
      </c>
      <c r="AW626" s="13" t="s">
        <v>33</v>
      </c>
      <c r="AX626" s="13" t="s">
        <v>77</v>
      </c>
      <c r="AY626" s="255" t="s">
        <v>281</v>
      </c>
    </row>
    <row r="627" s="13" customFormat="1">
      <c r="A627" s="13"/>
      <c r="B627" s="244"/>
      <c r="C627" s="245"/>
      <c r="D627" s="246" t="s">
        <v>288</v>
      </c>
      <c r="E627" s="247" t="s">
        <v>1</v>
      </c>
      <c r="F627" s="248" t="s">
        <v>1015</v>
      </c>
      <c r="G627" s="245"/>
      <c r="H627" s="249">
        <v>-3.52</v>
      </c>
      <c r="I627" s="250"/>
      <c r="J627" s="245"/>
      <c r="K627" s="245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288</v>
      </c>
      <c r="AU627" s="255" t="s">
        <v>86</v>
      </c>
      <c r="AV627" s="13" t="s">
        <v>86</v>
      </c>
      <c r="AW627" s="13" t="s">
        <v>33</v>
      </c>
      <c r="AX627" s="13" t="s">
        <v>77</v>
      </c>
      <c r="AY627" s="255" t="s">
        <v>281</v>
      </c>
    </row>
    <row r="628" s="13" customFormat="1">
      <c r="A628" s="13"/>
      <c r="B628" s="244"/>
      <c r="C628" s="245"/>
      <c r="D628" s="246" t="s">
        <v>288</v>
      </c>
      <c r="E628" s="247" t="s">
        <v>1</v>
      </c>
      <c r="F628" s="248" t="s">
        <v>1011</v>
      </c>
      <c r="G628" s="245"/>
      <c r="H628" s="249">
        <v>-1.7729999999999999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288</v>
      </c>
      <c r="AU628" s="255" t="s">
        <v>86</v>
      </c>
      <c r="AV628" s="13" t="s">
        <v>86</v>
      </c>
      <c r="AW628" s="13" t="s">
        <v>33</v>
      </c>
      <c r="AX628" s="13" t="s">
        <v>77</v>
      </c>
      <c r="AY628" s="255" t="s">
        <v>281</v>
      </c>
    </row>
    <row r="629" s="13" customFormat="1">
      <c r="A629" s="13"/>
      <c r="B629" s="244"/>
      <c r="C629" s="245"/>
      <c r="D629" s="246" t="s">
        <v>288</v>
      </c>
      <c r="E629" s="247" t="s">
        <v>1</v>
      </c>
      <c r="F629" s="248" t="s">
        <v>1310</v>
      </c>
      <c r="G629" s="245"/>
      <c r="H629" s="249">
        <v>-2.3100000000000001</v>
      </c>
      <c r="I629" s="250"/>
      <c r="J629" s="245"/>
      <c r="K629" s="245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288</v>
      </c>
      <c r="AU629" s="255" t="s">
        <v>86</v>
      </c>
      <c r="AV629" s="13" t="s">
        <v>86</v>
      </c>
      <c r="AW629" s="13" t="s">
        <v>33</v>
      </c>
      <c r="AX629" s="13" t="s">
        <v>77</v>
      </c>
      <c r="AY629" s="255" t="s">
        <v>281</v>
      </c>
    </row>
    <row r="630" s="13" customFormat="1">
      <c r="A630" s="13"/>
      <c r="B630" s="244"/>
      <c r="C630" s="245"/>
      <c r="D630" s="246" t="s">
        <v>288</v>
      </c>
      <c r="E630" s="247" t="s">
        <v>1</v>
      </c>
      <c r="F630" s="248" t="s">
        <v>1322</v>
      </c>
      <c r="G630" s="245"/>
      <c r="H630" s="249">
        <v>-9.4600000000000009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288</v>
      </c>
      <c r="AU630" s="255" t="s">
        <v>86</v>
      </c>
      <c r="AV630" s="13" t="s">
        <v>86</v>
      </c>
      <c r="AW630" s="13" t="s">
        <v>33</v>
      </c>
      <c r="AX630" s="13" t="s">
        <v>77</v>
      </c>
      <c r="AY630" s="255" t="s">
        <v>281</v>
      </c>
    </row>
    <row r="631" s="13" customFormat="1">
      <c r="A631" s="13"/>
      <c r="B631" s="244"/>
      <c r="C631" s="245"/>
      <c r="D631" s="246" t="s">
        <v>288</v>
      </c>
      <c r="E631" s="247" t="s">
        <v>1</v>
      </c>
      <c r="F631" s="248" t="s">
        <v>1013</v>
      </c>
      <c r="G631" s="245"/>
      <c r="H631" s="249">
        <v>-2.8570000000000002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288</v>
      </c>
      <c r="AU631" s="255" t="s">
        <v>86</v>
      </c>
      <c r="AV631" s="13" t="s">
        <v>86</v>
      </c>
      <c r="AW631" s="13" t="s">
        <v>33</v>
      </c>
      <c r="AX631" s="13" t="s">
        <v>77</v>
      </c>
      <c r="AY631" s="255" t="s">
        <v>281</v>
      </c>
    </row>
    <row r="632" s="13" customFormat="1">
      <c r="A632" s="13"/>
      <c r="B632" s="244"/>
      <c r="C632" s="245"/>
      <c r="D632" s="246" t="s">
        <v>288</v>
      </c>
      <c r="E632" s="247" t="s">
        <v>1</v>
      </c>
      <c r="F632" s="248" t="s">
        <v>1323</v>
      </c>
      <c r="G632" s="245"/>
      <c r="H632" s="249">
        <v>-14.220000000000001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288</v>
      </c>
      <c r="AU632" s="255" t="s">
        <v>86</v>
      </c>
      <c r="AV632" s="13" t="s">
        <v>86</v>
      </c>
      <c r="AW632" s="13" t="s">
        <v>33</v>
      </c>
      <c r="AX632" s="13" t="s">
        <v>77</v>
      </c>
      <c r="AY632" s="255" t="s">
        <v>281</v>
      </c>
    </row>
    <row r="633" s="13" customFormat="1">
      <c r="A633" s="13"/>
      <c r="B633" s="244"/>
      <c r="C633" s="245"/>
      <c r="D633" s="246" t="s">
        <v>288</v>
      </c>
      <c r="E633" s="247" t="s">
        <v>1</v>
      </c>
      <c r="F633" s="248" t="s">
        <v>1012</v>
      </c>
      <c r="G633" s="245"/>
      <c r="H633" s="249">
        <v>-2.1669999999999998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288</v>
      </c>
      <c r="AU633" s="255" t="s">
        <v>86</v>
      </c>
      <c r="AV633" s="13" t="s">
        <v>86</v>
      </c>
      <c r="AW633" s="13" t="s">
        <v>33</v>
      </c>
      <c r="AX633" s="13" t="s">
        <v>77</v>
      </c>
      <c r="AY633" s="255" t="s">
        <v>281</v>
      </c>
    </row>
    <row r="634" s="13" customFormat="1">
      <c r="A634" s="13"/>
      <c r="B634" s="244"/>
      <c r="C634" s="245"/>
      <c r="D634" s="246" t="s">
        <v>288</v>
      </c>
      <c r="E634" s="247" t="s">
        <v>1</v>
      </c>
      <c r="F634" s="248" t="s">
        <v>1011</v>
      </c>
      <c r="G634" s="245"/>
      <c r="H634" s="249">
        <v>-1.7729999999999999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288</v>
      </c>
      <c r="AU634" s="255" t="s">
        <v>86</v>
      </c>
      <c r="AV634" s="13" t="s">
        <v>86</v>
      </c>
      <c r="AW634" s="13" t="s">
        <v>33</v>
      </c>
      <c r="AX634" s="13" t="s">
        <v>77</v>
      </c>
      <c r="AY634" s="255" t="s">
        <v>281</v>
      </c>
    </row>
    <row r="635" s="13" customFormat="1">
      <c r="A635" s="13"/>
      <c r="B635" s="244"/>
      <c r="C635" s="245"/>
      <c r="D635" s="246" t="s">
        <v>288</v>
      </c>
      <c r="E635" s="247" t="s">
        <v>1</v>
      </c>
      <c r="F635" s="248" t="s">
        <v>1310</v>
      </c>
      <c r="G635" s="245"/>
      <c r="H635" s="249">
        <v>-2.3100000000000001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288</v>
      </c>
      <c r="AU635" s="255" t="s">
        <v>86</v>
      </c>
      <c r="AV635" s="13" t="s">
        <v>86</v>
      </c>
      <c r="AW635" s="13" t="s">
        <v>33</v>
      </c>
      <c r="AX635" s="13" t="s">
        <v>77</v>
      </c>
      <c r="AY635" s="255" t="s">
        <v>281</v>
      </c>
    </row>
    <row r="636" s="13" customFormat="1">
      <c r="A636" s="13"/>
      <c r="B636" s="244"/>
      <c r="C636" s="245"/>
      <c r="D636" s="246" t="s">
        <v>288</v>
      </c>
      <c r="E636" s="247" t="s">
        <v>1</v>
      </c>
      <c r="F636" s="248" t="s">
        <v>1324</v>
      </c>
      <c r="G636" s="245"/>
      <c r="H636" s="249">
        <v>-2.4630000000000001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288</v>
      </c>
      <c r="AU636" s="255" t="s">
        <v>86</v>
      </c>
      <c r="AV636" s="13" t="s">
        <v>86</v>
      </c>
      <c r="AW636" s="13" t="s">
        <v>33</v>
      </c>
      <c r="AX636" s="13" t="s">
        <v>77</v>
      </c>
      <c r="AY636" s="255" t="s">
        <v>281</v>
      </c>
    </row>
    <row r="637" s="13" customFormat="1">
      <c r="A637" s="13"/>
      <c r="B637" s="244"/>
      <c r="C637" s="245"/>
      <c r="D637" s="246" t="s">
        <v>288</v>
      </c>
      <c r="E637" s="247" t="s">
        <v>1</v>
      </c>
      <c r="F637" s="248" t="s">
        <v>1325</v>
      </c>
      <c r="G637" s="245"/>
      <c r="H637" s="249">
        <v>-1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288</v>
      </c>
      <c r="AU637" s="255" t="s">
        <v>86</v>
      </c>
      <c r="AV637" s="13" t="s">
        <v>86</v>
      </c>
      <c r="AW637" s="13" t="s">
        <v>33</v>
      </c>
      <c r="AX637" s="13" t="s">
        <v>77</v>
      </c>
      <c r="AY637" s="255" t="s">
        <v>281</v>
      </c>
    </row>
    <row r="638" s="13" customFormat="1">
      <c r="A638" s="13"/>
      <c r="B638" s="244"/>
      <c r="C638" s="245"/>
      <c r="D638" s="246" t="s">
        <v>288</v>
      </c>
      <c r="E638" s="247" t="s">
        <v>1</v>
      </c>
      <c r="F638" s="248" t="s">
        <v>1326</v>
      </c>
      <c r="G638" s="245"/>
      <c r="H638" s="249">
        <v>-1.3200000000000001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288</v>
      </c>
      <c r="AU638" s="255" t="s">
        <v>86</v>
      </c>
      <c r="AV638" s="13" t="s">
        <v>86</v>
      </c>
      <c r="AW638" s="13" t="s">
        <v>33</v>
      </c>
      <c r="AX638" s="13" t="s">
        <v>77</v>
      </c>
      <c r="AY638" s="255" t="s">
        <v>281</v>
      </c>
    </row>
    <row r="639" s="13" customFormat="1">
      <c r="A639" s="13"/>
      <c r="B639" s="244"/>
      <c r="C639" s="245"/>
      <c r="D639" s="246" t="s">
        <v>288</v>
      </c>
      <c r="E639" s="247" t="s">
        <v>1</v>
      </c>
      <c r="F639" s="248" t="s">
        <v>1324</v>
      </c>
      <c r="G639" s="245"/>
      <c r="H639" s="249">
        <v>-2.4630000000000001</v>
      </c>
      <c r="I639" s="250"/>
      <c r="J639" s="245"/>
      <c r="K639" s="245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288</v>
      </c>
      <c r="AU639" s="255" t="s">
        <v>86</v>
      </c>
      <c r="AV639" s="13" t="s">
        <v>86</v>
      </c>
      <c r="AW639" s="13" t="s">
        <v>33</v>
      </c>
      <c r="AX639" s="13" t="s">
        <v>77</v>
      </c>
      <c r="AY639" s="255" t="s">
        <v>281</v>
      </c>
    </row>
    <row r="640" s="13" customFormat="1">
      <c r="A640" s="13"/>
      <c r="B640" s="244"/>
      <c r="C640" s="245"/>
      <c r="D640" s="246" t="s">
        <v>288</v>
      </c>
      <c r="E640" s="247" t="s">
        <v>1</v>
      </c>
      <c r="F640" s="248" t="s">
        <v>1210</v>
      </c>
      <c r="G640" s="245"/>
      <c r="H640" s="249">
        <v>-2.625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288</v>
      </c>
      <c r="AU640" s="255" t="s">
        <v>86</v>
      </c>
      <c r="AV640" s="13" t="s">
        <v>86</v>
      </c>
      <c r="AW640" s="13" t="s">
        <v>33</v>
      </c>
      <c r="AX640" s="13" t="s">
        <v>77</v>
      </c>
      <c r="AY640" s="255" t="s">
        <v>281</v>
      </c>
    </row>
    <row r="641" s="13" customFormat="1">
      <c r="A641" s="13"/>
      <c r="B641" s="244"/>
      <c r="C641" s="245"/>
      <c r="D641" s="246" t="s">
        <v>288</v>
      </c>
      <c r="E641" s="247" t="s">
        <v>1</v>
      </c>
      <c r="F641" s="248" t="s">
        <v>1210</v>
      </c>
      <c r="G641" s="245"/>
      <c r="H641" s="249">
        <v>-2.625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288</v>
      </c>
      <c r="AU641" s="255" t="s">
        <v>86</v>
      </c>
      <c r="AV641" s="13" t="s">
        <v>86</v>
      </c>
      <c r="AW641" s="13" t="s">
        <v>33</v>
      </c>
      <c r="AX641" s="13" t="s">
        <v>77</v>
      </c>
      <c r="AY641" s="255" t="s">
        <v>281</v>
      </c>
    </row>
    <row r="642" s="13" customFormat="1">
      <c r="A642" s="13"/>
      <c r="B642" s="244"/>
      <c r="C642" s="245"/>
      <c r="D642" s="246" t="s">
        <v>288</v>
      </c>
      <c r="E642" s="247" t="s">
        <v>1</v>
      </c>
      <c r="F642" s="248" t="s">
        <v>1321</v>
      </c>
      <c r="G642" s="245"/>
      <c r="H642" s="249">
        <v>-4.29</v>
      </c>
      <c r="I642" s="250"/>
      <c r="J642" s="245"/>
      <c r="K642" s="245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288</v>
      </c>
      <c r="AU642" s="255" t="s">
        <v>86</v>
      </c>
      <c r="AV642" s="13" t="s">
        <v>86</v>
      </c>
      <c r="AW642" s="13" t="s">
        <v>33</v>
      </c>
      <c r="AX642" s="13" t="s">
        <v>77</v>
      </c>
      <c r="AY642" s="255" t="s">
        <v>281</v>
      </c>
    </row>
    <row r="643" s="13" customFormat="1">
      <c r="A643" s="13"/>
      <c r="B643" s="244"/>
      <c r="C643" s="245"/>
      <c r="D643" s="246" t="s">
        <v>288</v>
      </c>
      <c r="E643" s="247" t="s">
        <v>1</v>
      </c>
      <c r="F643" s="248" t="s">
        <v>1210</v>
      </c>
      <c r="G643" s="245"/>
      <c r="H643" s="249">
        <v>-2.625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288</v>
      </c>
      <c r="AU643" s="255" t="s">
        <v>86</v>
      </c>
      <c r="AV643" s="13" t="s">
        <v>86</v>
      </c>
      <c r="AW643" s="13" t="s">
        <v>33</v>
      </c>
      <c r="AX643" s="13" t="s">
        <v>77</v>
      </c>
      <c r="AY643" s="255" t="s">
        <v>281</v>
      </c>
    </row>
    <row r="644" s="13" customFormat="1">
      <c r="A644" s="13"/>
      <c r="B644" s="244"/>
      <c r="C644" s="245"/>
      <c r="D644" s="246" t="s">
        <v>288</v>
      </c>
      <c r="E644" s="247" t="s">
        <v>1</v>
      </c>
      <c r="F644" s="248" t="s">
        <v>1012</v>
      </c>
      <c r="G644" s="245"/>
      <c r="H644" s="249">
        <v>-2.1669999999999998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288</v>
      </c>
      <c r="AU644" s="255" t="s">
        <v>86</v>
      </c>
      <c r="AV644" s="13" t="s">
        <v>86</v>
      </c>
      <c r="AW644" s="13" t="s">
        <v>33</v>
      </c>
      <c r="AX644" s="13" t="s">
        <v>77</v>
      </c>
      <c r="AY644" s="255" t="s">
        <v>281</v>
      </c>
    </row>
    <row r="645" s="13" customFormat="1">
      <c r="A645" s="13"/>
      <c r="B645" s="244"/>
      <c r="C645" s="245"/>
      <c r="D645" s="246" t="s">
        <v>288</v>
      </c>
      <c r="E645" s="247" t="s">
        <v>1</v>
      </c>
      <c r="F645" s="248" t="s">
        <v>1012</v>
      </c>
      <c r="G645" s="245"/>
      <c r="H645" s="249">
        <v>-2.1669999999999998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288</v>
      </c>
      <c r="AU645" s="255" t="s">
        <v>86</v>
      </c>
      <c r="AV645" s="13" t="s">
        <v>86</v>
      </c>
      <c r="AW645" s="13" t="s">
        <v>33</v>
      </c>
      <c r="AX645" s="13" t="s">
        <v>77</v>
      </c>
      <c r="AY645" s="255" t="s">
        <v>281</v>
      </c>
    </row>
    <row r="646" s="13" customFormat="1">
      <c r="A646" s="13"/>
      <c r="B646" s="244"/>
      <c r="C646" s="245"/>
      <c r="D646" s="246" t="s">
        <v>288</v>
      </c>
      <c r="E646" s="247" t="s">
        <v>1</v>
      </c>
      <c r="F646" s="248" t="s">
        <v>1011</v>
      </c>
      <c r="G646" s="245"/>
      <c r="H646" s="249">
        <v>-1.7729999999999999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288</v>
      </c>
      <c r="AU646" s="255" t="s">
        <v>86</v>
      </c>
      <c r="AV646" s="13" t="s">
        <v>86</v>
      </c>
      <c r="AW646" s="13" t="s">
        <v>33</v>
      </c>
      <c r="AX646" s="13" t="s">
        <v>77</v>
      </c>
      <c r="AY646" s="255" t="s">
        <v>281</v>
      </c>
    </row>
    <row r="647" s="13" customFormat="1">
      <c r="A647" s="13"/>
      <c r="B647" s="244"/>
      <c r="C647" s="245"/>
      <c r="D647" s="246" t="s">
        <v>288</v>
      </c>
      <c r="E647" s="247" t="s">
        <v>1</v>
      </c>
      <c r="F647" s="248" t="s">
        <v>1011</v>
      </c>
      <c r="G647" s="245"/>
      <c r="H647" s="249">
        <v>-1.7729999999999999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288</v>
      </c>
      <c r="AU647" s="255" t="s">
        <v>86</v>
      </c>
      <c r="AV647" s="13" t="s">
        <v>86</v>
      </c>
      <c r="AW647" s="13" t="s">
        <v>33</v>
      </c>
      <c r="AX647" s="13" t="s">
        <v>77</v>
      </c>
      <c r="AY647" s="255" t="s">
        <v>281</v>
      </c>
    </row>
    <row r="648" s="13" customFormat="1">
      <c r="A648" s="13"/>
      <c r="B648" s="244"/>
      <c r="C648" s="245"/>
      <c r="D648" s="246" t="s">
        <v>288</v>
      </c>
      <c r="E648" s="247" t="s">
        <v>1</v>
      </c>
      <c r="F648" s="248" t="s">
        <v>1319</v>
      </c>
      <c r="G648" s="245"/>
      <c r="H648" s="249">
        <v>-4.5899999999999999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288</v>
      </c>
      <c r="AU648" s="255" t="s">
        <v>86</v>
      </c>
      <c r="AV648" s="13" t="s">
        <v>86</v>
      </c>
      <c r="AW648" s="13" t="s">
        <v>33</v>
      </c>
      <c r="AX648" s="13" t="s">
        <v>77</v>
      </c>
      <c r="AY648" s="255" t="s">
        <v>281</v>
      </c>
    </row>
    <row r="649" s="13" customFormat="1">
      <c r="A649" s="13"/>
      <c r="B649" s="244"/>
      <c r="C649" s="245"/>
      <c r="D649" s="246" t="s">
        <v>288</v>
      </c>
      <c r="E649" s="247" t="s">
        <v>1</v>
      </c>
      <c r="F649" s="248" t="s">
        <v>1320</v>
      </c>
      <c r="G649" s="245"/>
      <c r="H649" s="249">
        <v>-4.6799999999999997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288</v>
      </c>
      <c r="AU649" s="255" t="s">
        <v>86</v>
      </c>
      <c r="AV649" s="13" t="s">
        <v>86</v>
      </c>
      <c r="AW649" s="13" t="s">
        <v>33</v>
      </c>
      <c r="AX649" s="13" t="s">
        <v>77</v>
      </c>
      <c r="AY649" s="255" t="s">
        <v>281</v>
      </c>
    </row>
    <row r="650" s="13" customFormat="1">
      <c r="A650" s="13"/>
      <c r="B650" s="244"/>
      <c r="C650" s="245"/>
      <c r="D650" s="246" t="s">
        <v>288</v>
      </c>
      <c r="E650" s="247" t="s">
        <v>1</v>
      </c>
      <c r="F650" s="248" t="s">
        <v>1314</v>
      </c>
      <c r="G650" s="245"/>
      <c r="H650" s="249">
        <v>-4.2000000000000002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288</v>
      </c>
      <c r="AU650" s="255" t="s">
        <v>86</v>
      </c>
      <c r="AV650" s="13" t="s">
        <v>86</v>
      </c>
      <c r="AW650" s="13" t="s">
        <v>33</v>
      </c>
      <c r="AX650" s="13" t="s">
        <v>77</v>
      </c>
      <c r="AY650" s="255" t="s">
        <v>281</v>
      </c>
    </row>
    <row r="651" s="13" customFormat="1">
      <c r="A651" s="13"/>
      <c r="B651" s="244"/>
      <c r="C651" s="245"/>
      <c r="D651" s="246" t="s">
        <v>288</v>
      </c>
      <c r="E651" s="247" t="s">
        <v>1</v>
      </c>
      <c r="F651" s="248" t="s">
        <v>1315</v>
      </c>
      <c r="G651" s="245"/>
      <c r="H651" s="249">
        <v>-13.5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288</v>
      </c>
      <c r="AU651" s="255" t="s">
        <v>86</v>
      </c>
      <c r="AV651" s="13" t="s">
        <v>86</v>
      </c>
      <c r="AW651" s="13" t="s">
        <v>33</v>
      </c>
      <c r="AX651" s="13" t="s">
        <v>77</v>
      </c>
      <c r="AY651" s="255" t="s">
        <v>281</v>
      </c>
    </row>
    <row r="652" s="13" customFormat="1">
      <c r="A652" s="13"/>
      <c r="B652" s="244"/>
      <c r="C652" s="245"/>
      <c r="D652" s="246" t="s">
        <v>288</v>
      </c>
      <c r="E652" s="247" t="s">
        <v>1</v>
      </c>
      <c r="F652" s="248" t="s">
        <v>1312</v>
      </c>
      <c r="G652" s="245"/>
      <c r="H652" s="249">
        <v>-2.7749999999999999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288</v>
      </c>
      <c r="AU652" s="255" t="s">
        <v>86</v>
      </c>
      <c r="AV652" s="13" t="s">
        <v>86</v>
      </c>
      <c r="AW652" s="13" t="s">
        <v>33</v>
      </c>
      <c r="AX652" s="13" t="s">
        <v>77</v>
      </c>
      <c r="AY652" s="255" t="s">
        <v>281</v>
      </c>
    </row>
    <row r="653" s="13" customFormat="1">
      <c r="A653" s="13"/>
      <c r="B653" s="244"/>
      <c r="C653" s="245"/>
      <c r="D653" s="246" t="s">
        <v>288</v>
      </c>
      <c r="E653" s="247" t="s">
        <v>1</v>
      </c>
      <c r="F653" s="248" t="s">
        <v>1316</v>
      </c>
      <c r="G653" s="245"/>
      <c r="H653" s="249">
        <v>-4.718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288</v>
      </c>
      <c r="AU653" s="255" t="s">
        <v>86</v>
      </c>
      <c r="AV653" s="13" t="s">
        <v>86</v>
      </c>
      <c r="AW653" s="13" t="s">
        <v>33</v>
      </c>
      <c r="AX653" s="13" t="s">
        <v>77</v>
      </c>
      <c r="AY653" s="255" t="s">
        <v>281</v>
      </c>
    </row>
    <row r="654" s="13" customFormat="1">
      <c r="A654" s="13"/>
      <c r="B654" s="244"/>
      <c r="C654" s="245"/>
      <c r="D654" s="246" t="s">
        <v>288</v>
      </c>
      <c r="E654" s="247" t="s">
        <v>1</v>
      </c>
      <c r="F654" s="248" t="s">
        <v>1317</v>
      </c>
      <c r="G654" s="245"/>
      <c r="H654" s="249">
        <v>-9.3599999999999994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288</v>
      </c>
      <c r="AU654" s="255" t="s">
        <v>86</v>
      </c>
      <c r="AV654" s="13" t="s">
        <v>86</v>
      </c>
      <c r="AW654" s="13" t="s">
        <v>33</v>
      </c>
      <c r="AX654" s="13" t="s">
        <v>77</v>
      </c>
      <c r="AY654" s="255" t="s">
        <v>281</v>
      </c>
    </row>
    <row r="655" s="13" customFormat="1">
      <c r="A655" s="13"/>
      <c r="B655" s="244"/>
      <c r="C655" s="245"/>
      <c r="D655" s="246" t="s">
        <v>288</v>
      </c>
      <c r="E655" s="247" t="s">
        <v>1</v>
      </c>
      <c r="F655" s="248" t="s">
        <v>1318</v>
      </c>
      <c r="G655" s="245"/>
      <c r="H655" s="249">
        <v>-5.7599999999999998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288</v>
      </c>
      <c r="AU655" s="255" t="s">
        <v>86</v>
      </c>
      <c r="AV655" s="13" t="s">
        <v>86</v>
      </c>
      <c r="AW655" s="13" t="s">
        <v>33</v>
      </c>
      <c r="AX655" s="13" t="s">
        <v>77</v>
      </c>
      <c r="AY655" s="255" t="s">
        <v>281</v>
      </c>
    </row>
    <row r="656" s="13" customFormat="1">
      <c r="A656" s="13"/>
      <c r="B656" s="244"/>
      <c r="C656" s="245"/>
      <c r="D656" s="246" t="s">
        <v>288</v>
      </c>
      <c r="E656" s="247" t="s">
        <v>1</v>
      </c>
      <c r="F656" s="248" t="s">
        <v>1210</v>
      </c>
      <c r="G656" s="245"/>
      <c r="H656" s="249">
        <v>-2.625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288</v>
      </c>
      <c r="AU656" s="255" t="s">
        <v>86</v>
      </c>
      <c r="AV656" s="13" t="s">
        <v>86</v>
      </c>
      <c r="AW656" s="13" t="s">
        <v>33</v>
      </c>
      <c r="AX656" s="13" t="s">
        <v>77</v>
      </c>
      <c r="AY656" s="255" t="s">
        <v>281</v>
      </c>
    </row>
    <row r="657" s="13" customFormat="1">
      <c r="A657" s="13"/>
      <c r="B657" s="244"/>
      <c r="C657" s="245"/>
      <c r="D657" s="246" t="s">
        <v>288</v>
      </c>
      <c r="E657" s="247" t="s">
        <v>1</v>
      </c>
      <c r="F657" s="248" t="s">
        <v>1310</v>
      </c>
      <c r="G657" s="245"/>
      <c r="H657" s="249">
        <v>-2.3100000000000001</v>
      </c>
      <c r="I657" s="250"/>
      <c r="J657" s="245"/>
      <c r="K657" s="245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288</v>
      </c>
      <c r="AU657" s="255" t="s">
        <v>86</v>
      </c>
      <c r="AV657" s="13" t="s">
        <v>86</v>
      </c>
      <c r="AW657" s="13" t="s">
        <v>33</v>
      </c>
      <c r="AX657" s="13" t="s">
        <v>77</v>
      </c>
      <c r="AY657" s="255" t="s">
        <v>281</v>
      </c>
    </row>
    <row r="658" s="13" customFormat="1">
      <c r="A658" s="13"/>
      <c r="B658" s="244"/>
      <c r="C658" s="245"/>
      <c r="D658" s="246" t="s">
        <v>288</v>
      </c>
      <c r="E658" s="247" t="s">
        <v>1</v>
      </c>
      <c r="F658" s="248" t="s">
        <v>1013</v>
      </c>
      <c r="G658" s="245"/>
      <c r="H658" s="249">
        <v>-2.8570000000000002</v>
      </c>
      <c r="I658" s="250"/>
      <c r="J658" s="245"/>
      <c r="K658" s="245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288</v>
      </c>
      <c r="AU658" s="255" t="s">
        <v>86</v>
      </c>
      <c r="AV658" s="13" t="s">
        <v>86</v>
      </c>
      <c r="AW658" s="13" t="s">
        <v>33</v>
      </c>
      <c r="AX658" s="13" t="s">
        <v>77</v>
      </c>
      <c r="AY658" s="255" t="s">
        <v>281</v>
      </c>
    </row>
    <row r="659" s="13" customFormat="1">
      <c r="A659" s="13"/>
      <c r="B659" s="244"/>
      <c r="C659" s="245"/>
      <c r="D659" s="246" t="s">
        <v>288</v>
      </c>
      <c r="E659" s="247" t="s">
        <v>1</v>
      </c>
      <c r="F659" s="248" t="s">
        <v>1012</v>
      </c>
      <c r="G659" s="245"/>
      <c r="H659" s="249">
        <v>-2.1669999999999998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288</v>
      </c>
      <c r="AU659" s="255" t="s">
        <v>86</v>
      </c>
      <c r="AV659" s="13" t="s">
        <v>86</v>
      </c>
      <c r="AW659" s="13" t="s">
        <v>33</v>
      </c>
      <c r="AX659" s="13" t="s">
        <v>77</v>
      </c>
      <c r="AY659" s="255" t="s">
        <v>281</v>
      </c>
    </row>
    <row r="660" s="13" customFormat="1">
      <c r="A660" s="13"/>
      <c r="B660" s="244"/>
      <c r="C660" s="245"/>
      <c r="D660" s="246" t="s">
        <v>288</v>
      </c>
      <c r="E660" s="247" t="s">
        <v>1</v>
      </c>
      <c r="F660" s="248" t="s">
        <v>1012</v>
      </c>
      <c r="G660" s="245"/>
      <c r="H660" s="249">
        <v>-2.1669999999999998</v>
      </c>
      <c r="I660" s="250"/>
      <c r="J660" s="245"/>
      <c r="K660" s="245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288</v>
      </c>
      <c r="AU660" s="255" t="s">
        <v>86</v>
      </c>
      <c r="AV660" s="13" t="s">
        <v>86</v>
      </c>
      <c r="AW660" s="13" t="s">
        <v>33</v>
      </c>
      <c r="AX660" s="13" t="s">
        <v>77</v>
      </c>
      <c r="AY660" s="255" t="s">
        <v>281</v>
      </c>
    </row>
    <row r="661" s="13" customFormat="1">
      <c r="A661" s="13"/>
      <c r="B661" s="244"/>
      <c r="C661" s="245"/>
      <c r="D661" s="246" t="s">
        <v>288</v>
      </c>
      <c r="E661" s="247" t="s">
        <v>1</v>
      </c>
      <c r="F661" s="248" t="s">
        <v>1013</v>
      </c>
      <c r="G661" s="245"/>
      <c r="H661" s="249">
        <v>-2.8570000000000002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288</v>
      </c>
      <c r="AU661" s="255" t="s">
        <v>86</v>
      </c>
      <c r="AV661" s="13" t="s">
        <v>86</v>
      </c>
      <c r="AW661" s="13" t="s">
        <v>33</v>
      </c>
      <c r="AX661" s="13" t="s">
        <v>77</v>
      </c>
      <c r="AY661" s="255" t="s">
        <v>281</v>
      </c>
    </row>
    <row r="662" s="13" customFormat="1">
      <c r="A662" s="13"/>
      <c r="B662" s="244"/>
      <c r="C662" s="245"/>
      <c r="D662" s="246" t="s">
        <v>288</v>
      </c>
      <c r="E662" s="247" t="s">
        <v>1</v>
      </c>
      <c r="F662" s="248" t="s">
        <v>1013</v>
      </c>
      <c r="G662" s="245"/>
      <c r="H662" s="249">
        <v>-2.8570000000000002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288</v>
      </c>
      <c r="AU662" s="255" t="s">
        <v>86</v>
      </c>
      <c r="AV662" s="13" t="s">
        <v>86</v>
      </c>
      <c r="AW662" s="13" t="s">
        <v>33</v>
      </c>
      <c r="AX662" s="13" t="s">
        <v>77</v>
      </c>
      <c r="AY662" s="255" t="s">
        <v>281</v>
      </c>
    </row>
    <row r="663" s="13" customFormat="1">
      <c r="A663" s="13"/>
      <c r="B663" s="244"/>
      <c r="C663" s="245"/>
      <c r="D663" s="246" t="s">
        <v>288</v>
      </c>
      <c r="E663" s="247" t="s">
        <v>1</v>
      </c>
      <c r="F663" s="248" t="s">
        <v>1315</v>
      </c>
      <c r="G663" s="245"/>
      <c r="H663" s="249">
        <v>-13.5</v>
      </c>
      <c r="I663" s="250"/>
      <c r="J663" s="245"/>
      <c r="K663" s="245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288</v>
      </c>
      <c r="AU663" s="255" t="s">
        <v>86</v>
      </c>
      <c r="AV663" s="13" t="s">
        <v>86</v>
      </c>
      <c r="AW663" s="13" t="s">
        <v>33</v>
      </c>
      <c r="AX663" s="13" t="s">
        <v>77</v>
      </c>
      <c r="AY663" s="255" t="s">
        <v>281</v>
      </c>
    </row>
    <row r="664" s="13" customFormat="1">
      <c r="A664" s="13"/>
      <c r="B664" s="244"/>
      <c r="C664" s="245"/>
      <c r="D664" s="246" t="s">
        <v>288</v>
      </c>
      <c r="E664" s="247" t="s">
        <v>1</v>
      </c>
      <c r="F664" s="248" t="s">
        <v>1312</v>
      </c>
      <c r="G664" s="245"/>
      <c r="H664" s="249">
        <v>-2.7749999999999999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288</v>
      </c>
      <c r="AU664" s="255" t="s">
        <v>86</v>
      </c>
      <c r="AV664" s="13" t="s">
        <v>86</v>
      </c>
      <c r="AW664" s="13" t="s">
        <v>33</v>
      </c>
      <c r="AX664" s="13" t="s">
        <v>77</v>
      </c>
      <c r="AY664" s="255" t="s">
        <v>281</v>
      </c>
    </row>
    <row r="665" s="13" customFormat="1">
      <c r="A665" s="13"/>
      <c r="B665" s="244"/>
      <c r="C665" s="245"/>
      <c r="D665" s="246" t="s">
        <v>288</v>
      </c>
      <c r="E665" s="247" t="s">
        <v>1</v>
      </c>
      <c r="F665" s="248" t="s">
        <v>1012</v>
      </c>
      <c r="G665" s="245"/>
      <c r="H665" s="249">
        <v>-2.1669999999999998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288</v>
      </c>
      <c r="AU665" s="255" t="s">
        <v>86</v>
      </c>
      <c r="AV665" s="13" t="s">
        <v>86</v>
      </c>
      <c r="AW665" s="13" t="s">
        <v>33</v>
      </c>
      <c r="AX665" s="13" t="s">
        <v>77</v>
      </c>
      <c r="AY665" s="255" t="s">
        <v>281</v>
      </c>
    </row>
    <row r="666" s="13" customFormat="1">
      <c r="A666" s="13"/>
      <c r="B666" s="244"/>
      <c r="C666" s="245"/>
      <c r="D666" s="246" t="s">
        <v>288</v>
      </c>
      <c r="E666" s="247" t="s">
        <v>1</v>
      </c>
      <c r="F666" s="248" t="s">
        <v>1017</v>
      </c>
      <c r="G666" s="245"/>
      <c r="H666" s="249">
        <v>-1.02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288</v>
      </c>
      <c r="AU666" s="255" t="s">
        <v>86</v>
      </c>
      <c r="AV666" s="13" t="s">
        <v>86</v>
      </c>
      <c r="AW666" s="13" t="s">
        <v>33</v>
      </c>
      <c r="AX666" s="13" t="s">
        <v>77</v>
      </c>
      <c r="AY666" s="255" t="s">
        <v>281</v>
      </c>
    </row>
    <row r="667" s="13" customFormat="1">
      <c r="A667" s="13"/>
      <c r="B667" s="244"/>
      <c r="C667" s="245"/>
      <c r="D667" s="246" t="s">
        <v>288</v>
      </c>
      <c r="E667" s="247" t="s">
        <v>1</v>
      </c>
      <c r="F667" s="248" t="s">
        <v>1018</v>
      </c>
      <c r="G667" s="245"/>
      <c r="H667" s="249">
        <v>-2.04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288</v>
      </c>
      <c r="AU667" s="255" t="s">
        <v>86</v>
      </c>
      <c r="AV667" s="13" t="s">
        <v>86</v>
      </c>
      <c r="AW667" s="13" t="s">
        <v>33</v>
      </c>
      <c r="AX667" s="13" t="s">
        <v>77</v>
      </c>
      <c r="AY667" s="255" t="s">
        <v>281</v>
      </c>
    </row>
    <row r="668" s="13" customFormat="1">
      <c r="A668" s="13"/>
      <c r="B668" s="244"/>
      <c r="C668" s="245"/>
      <c r="D668" s="246" t="s">
        <v>288</v>
      </c>
      <c r="E668" s="247" t="s">
        <v>1</v>
      </c>
      <c r="F668" s="248" t="s">
        <v>1016</v>
      </c>
      <c r="G668" s="245"/>
      <c r="H668" s="249">
        <v>-1.379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288</v>
      </c>
      <c r="AU668" s="255" t="s">
        <v>86</v>
      </c>
      <c r="AV668" s="13" t="s">
        <v>86</v>
      </c>
      <c r="AW668" s="13" t="s">
        <v>33</v>
      </c>
      <c r="AX668" s="13" t="s">
        <v>77</v>
      </c>
      <c r="AY668" s="255" t="s">
        <v>281</v>
      </c>
    </row>
    <row r="669" s="13" customFormat="1">
      <c r="A669" s="13"/>
      <c r="B669" s="244"/>
      <c r="C669" s="245"/>
      <c r="D669" s="246" t="s">
        <v>288</v>
      </c>
      <c r="E669" s="247" t="s">
        <v>1</v>
      </c>
      <c r="F669" s="248" t="s">
        <v>1017</v>
      </c>
      <c r="G669" s="245"/>
      <c r="H669" s="249">
        <v>-1.02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288</v>
      </c>
      <c r="AU669" s="255" t="s">
        <v>86</v>
      </c>
      <c r="AV669" s="13" t="s">
        <v>86</v>
      </c>
      <c r="AW669" s="13" t="s">
        <v>33</v>
      </c>
      <c r="AX669" s="13" t="s">
        <v>77</v>
      </c>
      <c r="AY669" s="255" t="s">
        <v>281</v>
      </c>
    </row>
    <row r="670" s="13" customFormat="1">
      <c r="A670" s="13"/>
      <c r="B670" s="244"/>
      <c r="C670" s="245"/>
      <c r="D670" s="246" t="s">
        <v>288</v>
      </c>
      <c r="E670" s="247" t="s">
        <v>1</v>
      </c>
      <c r="F670" s="248" t="s">
        <v>1017</v>
      </c>
      <c r="G670" s="245"/>
      <c r="H670" s="249">
        <v>-1.02</v>
      </c>
      <c r="I670" s="250"/>
      <c r="J670" s="245"/>
      <c r="K670" s="245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288</v>
      </c>
      <c r="AU670" s="255" t="s">
        <v>86</v>
      </c>
      <c r="AV670" s="13" t="s">
        <v>86</v>
      </c>
      <c r="AW670" s="13" t="s">
        <v>33</v>
      </c>
      <c r="AX670" s="13" t="s">
        <v>77</v>
      </c>
      <c r="AY670" s="255" t="s">
        <v>281</v>
      </c>
    </row>
    <row r="671" s="13" customFormat="1">
      <c r="A671" s="13"/>
      <c r="B671" s="244"/>
      <c r="C671" s="245"/>
      <c r="D671" s="246" t="s">
        <v>288</v>
      </c>
      <c r="E671" s="247" t="s">
        <v>1</v>
      </c>
      <c r="F671" s="248" t="s">
        <v>1012</v>
      </c>
      <c r="G671" s="245"/>
      <c r="H671" s="249">
        <v>-2.1669999999999998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288</v>
      </c>
      <c r="AU671" s="255" t="s">
        <v>86</v>
      </c>
      <c r="AV671" s="13" t="s">
        <v>86</v>
      </c>
      <c r="AW671" s="13" t="s">
        <v>33</v>
      </c>
      <c r="AX671" s="13" t="s">
        <v>77</v>
      </c>
      <c r="AY671" s="255" t="s">
        <v>281</v>
      </c>
    </row>
    <row r="672" s="13" customFormat="1">
      <c r="A672" s="13"/>
      <c r="B672" s="244"/>
      <c r="C672" s="245"/>
      <c r="D672" s="246" t="s">
        <v>288</v>
      </c>
      <c r="E672" s="247" t="s">
        <v>1</v>
      </c>
      <c r="F672" s="248" t="s">
        <v>1012</v>
      </c>
      <c r="G672" s="245"/>
      <c r="H672" s="249">
        <v>-2.1669999999999998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288</v>
      </c>
      <c r="AU672" s="255" t="s">
        <v>86</v>
      </c>
      <c r="AV672" s="13" t="s">
        <v>86</v>
      </c>
      <c r="AW672" s="13" t="s">
        <v>33</v>
      </c>
      <c r="AX672" s="13" t="s">
        <v>77</v>
      </c>
      <c r="AY672" s="255" t="s">
        <v>281</v>
      </c>
    </row>
    <row r="673" s="13" customFormat="1">
      <c r="A673" s="13"/>
      <c r="B673" s="244"/>
      <c r="C673" s="245"/>
      <c r="D673" s="246" t="s">
        <v>288</v>
      </c>
      <c r="E673" s="247" t="s">
        <v>1</v>
      </c>
      <c r="F673" s="248" t="s">
        <v>1013</v>
      </c>
      <c r="G673" s="245"/>
      <c r="H673" s="249">
        <v>-2.8570000000000002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288</v>
      </c>
      <c r="AU673" s="255" t="s">
        <v>86</v>
      </c>
      <c r="AV673" s="13" t="s">
        <v>86</v>
      </c>
      <c r="AW673" s="13" t="s">
        <v>33</v>
      </c>
      <c r="AX673" s="13" t="s">
        <v>77</v>
      </c>
      <c r="AY673" s="255" t="s">
        <v>281</v>
      </c>
    </row>
    <row r="674" s="13" customFormat="1">
      <c r="A674" s="13"/>
      <c r="B674" s="244"/>
      <c r="C674" s="245"/>
      <c r="D674" s="246" t="s">
        <v>288</v>
      </c>
      <c r="E674" s="247" t="s">
        <v>1</v>
      </c>
      <c r="F674" s="248" t="s">
        <v>1012</v>
      </c>
      <c r="G674" s="245"/>
      <c r="H674" s="249">
        <v>-2.1669999999999998</v>
      </c>
      <c r="I674" s="250"/>
      <c r="J674" s="245"/>
      <c r="K674" s="245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288</v>
      </c>
      <c r="AU674" s="255" t="s">
        <v>86</v>
      </c>
      <c r="AV674" s="13" t="s">
        <v>86</v>
      </c>
      <c r="AW674" s="13" t="s">
        <v>33</v>
      </c>
      <c r="AX674" s="13" t="s">
        <v>77</v>
      </c>
      <c r="AY674" s="255" t="s">
        <v>281</v>
      </c>
    </row>
    <row r="675" s="13" customFormat="1">
      <c r="A675" s="13"/>
      <c r="B675" s="244"/>
      <c r="C675" s="245"/>
      <c r="D675" s="246" t="s">
        <v>288</v>
      </c>
      <c r="E675" s="247" t="s">
        <v>1</v>
      </c>
      <c r="F675" s="248" t="s">
        <v>1012</v>
      </c>
      <c r="G675" s="245"/>
      <c r="H675" s="249">
        <v>-2.1669999999999998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288</v>
      </c>
      <c r="AU675" s="255" t="s">
        <v>86</v>
      </c>
      <c r="AV675" s="13" t="s">
        <v>86</v>
      </c>
      <c r="AW675" s="13" t="s">
        <v>33</v>
      </c>
      <c r="AX675" s="13" t="s">
        <v>77</v>
      </c>
      <c r="AY675" s="255" t="s">
        <v>281</v>
      </c>
    </row>
    <row r="676" s="13" customFormat="1">
      <c r="A676" s="13"/>
      <c r="B676" s="244"/>
      <c r="C676" s="245"/>
      <c r="D676" s="246" t="s">
        <v>288</v>
      </c>
      <c r="E676" s="247" t="s">
        <v>1</v>
      </c>
      <c r="F676" s="248" t="s">
        <v>1016</v>
      </c>
      <c r="G676" s="245"/>
      <c r="H676" s="249">
        <v>-1.379</v>
      </c>
      <c r="I676" s="250"/>
      <c r="J676" s="245"/>
      <c r="K676" s="245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288</v>
      </c>
      <c r="AU676" s="255" t="s">
        <v>86</v>
      </c>
      <c r="AV676" s="13" t="s">
        <v>86</v>
      </c>
      <c r="AW676" s="13" t="s">
        <v>33</v>
      </c>
      <c r="AX676" s="13" t="s">
        <v>77</v>
      </c>
      <c r="AY676" s="255" t="s">
        <v>281</v>
      </c>
    </row>
    <row r="677" s="13" customFormat="1">
      <c r="A677" s="13"/>
      <c r="B677" s="244"/>
      <c r="C677" s="245"/>
      <c r="D677" s="246" t="s">
        <v>288</v>
      </c>
      <c r="E677" s="247" t="s">
        <v>1</v>
      </c>
      <c r="F677" s="248" t="s">
        <v>1015</v>
      </c>
      <c r="G677" s="245"/>
      <c r="H677" s="249">
        <v>-3.52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288</v>
      </c>
      <c r="AU677" s="255" t="s">
        <v>86</v>
      </c>
      <c r="AV677" s="13" t="s">
        <v>86</v>
      </c>
      <c r="AW677" s="13" t="s">
        <v>33</v>
      </c>
      <c r="AX677" s="13" t="s">
        <v>77</v>
      </c>
      <c r="AY677" s="255" t="s">
        <v>281</v>
      </c>
    </row>
    <row r="678" s="13" customFormat="1">
      <c r="A678" s="13"/>
      <c r="B678" s="244"/>
      <c r="C678" s="245"/>
      <c r="D678" s="246" t="s">
        <v>288</v>
      </c>
      <c r="E678" s="247" t="s">
        <v>1</v>
      </c>
      <c r="F678" s="248" t="s">
        <v>1015</v>
      </c>
      <c r="G678" s="245"/>
      <c r="H678" s="249">
        <v>-3.52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288</v>
      </c>
      <c r="AU678" s="255" t="s">
        <v>86</v>
      </c>
      <c r="AV678" s="13" t="s">
        <v>86</v>
      </c>
      <c r="AW678" s="13" t="s">
        <v>33</v>
      </c>
      <c r="AX678" s="13" t="s">
        <v>77</v>
      </c>
      <c r="AY678" s="255" t="s">
        <v>281</v>
      </c>
    </row>
    <row r="679" s="13" customFormat="1">
      <c r="A679" s="13"/>
      <c r="B679" s="244"/>
      <c r="C679" s="245"/>
      <c r="D679" s="246" t="s">
        <v>288</v>
      </c>
      <c r="E679" s="247" t="s">
        <v>1</v>
      </c>
      <c r="F679" s="248" t="s">
        <v>1015</v>
      </c>
      <c r="G679" s="245"/>
      <c r="H679" s="249">
        <v>-3.52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288</v>
      </c>
      <c r="AU679" s="255" t="s">
        <v>86</v>
      </c>
      <c r="AV679" s="13" t="s">
        <v>86</v>
      </c>
      <c r="AW679" s="13" t="s">
        <v>33</v>
      </c>
      <c r="AX679" s="13" t="s">
        <v>77</v>
      </c>
      <c r="AY679" s="255" t="s">
        <v>281</v>
      </c>
    </row>
    <row r="680" s="13" customFormat="1">
      <c r="A680" s="13"/>
      <c r="B680" s="244"/>
      <c r="C680" s="245"/>
      <c r="D680" s="246" t="s">
        <v>288</v>
      </c>
      <c r="E680" s="247" t="s">
        <v>1</v>
      </c>
      <c r="F680" s="248" t="s">
        <v>1327</v>
      </c>
      <c r="G680" s="245"/>
      <c r="H680" s="249">
        <v>-2.52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288</v>
      </c>
      <c r="AU680" s="255" t="s">
        <v>86</v>
      </c>
      <c r="AV680" s="13" t="s">
        <v>86</v>
      </c>
      <c r="AW680" s="13" t="s">
        <v>33</v>
      </c>
      <c r="AX680" s="13" t="s">
        <v>77</v>
      </c>
      <c r="AY680" s="255" t="s">
        <v>281</v>
      </c>
    </row>
    <row r="681" s="13" customFormat="1">
      <c r="A681" s="13"/>
      <c r="B681" s="244"/>
      <c r="C681" s="245"/>
      <c r="D681" s="246" t="s">
        <v>288</v>
      </c>
      <c r="E681" s="247" t="s">
        <v>1</v>
      </c>
      <c r="F681" s="248" t="s">
        <v>1215</v>
      </c>
      <c r="G681" s="245"/>
      <c r="H681" s="249">
        <v>-2.73</v>
      </c>
      <c r="I681" s="250"/>
      <c r="J681" s="245"/>
      <c r="K681" s="245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288</v>
      </c>
      <c r="AU681" s="255" t="s">
        <v>86</v>
      </c>
      <c r="AV681" s="13" t="s">
        <v>86</v>
      </c>
      <c r="AW681" s="13" t="s">
        <v>33</v>
      </c>
      <c r="AX681" s="13" t="s">
        <v>77</v>
      </c>
      <c r="AY681" s="255" t="s">
        <v>281</v>
      </c>
    </row>
    <row r="682" s="13" customFormat="1">
      <c r="A682" s="13"/>
      <c r="B682" s="244"/>
      <c r="C682" s="245"/>
      <c r="D682" s="246" t="s">
        <v>288</v>
      </c>
      <c r="E682" s="247" t="s">
        <v>1</v>
      </c>
      <c r="F682" s="248" t="s">
        <v>1328</v>
      </c>
      <c r="G682" s="245"/>
      <c r="H682" s="249">
        <v>-1.6160000000000001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288</v>
      </c>
      <c r="AU682" s="255" t="s">
        <v>86</v>
      </c>
      <c r="AV682" s="13" t="s">
        <v>86</v>
      </c>
      <c r="AW682" s="13" t="s">
        <v>33</v>
      </c>
      <c r="AX682" s="13" t="s">
        <v>77</v>
      </c>
      <c r="AY682" s="255" t="s">
        <v>281</v>
      </c>
    </row>
    <row r="683" s="13" customFormat="1">
      <c r="A683" s="13"/>
      <c r="B683" s="244"/>
      <c r="C683" s="245"/>
      <c r="D683" s="246" t="s">
        <v>288</v>
      </c>
      <c r="E683" s="247" t="s">
        <v>1</v>
      </c>
      <c r="F683" s="248" t="s">
        <v>1210</v>
      </c>
      <c r="G683" s="245"/>
      <c r="H683" s="249">
        <v>-2.625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288</v>
      </c>
      <c r="AU683" s="255" t="s">
        <v>86</v>
      </c>
      <c r="AV683" s="13" t="s">
        <v>86</v>
      </c>
      <c r="AW683" s="13" t="s">
        <v>33</v>
      </c>
      <c r="AX683" s="13" t="s">
        <v>77</v>
      </c>
      <c r="AY683" s="255" t="s">
        <v>281</v>
      </c>
    </row>
    <row r="684" s="13" customFormat="1">
      <c r="A684" s="13"/>
      <c r="B684" s="244"/>
      <c r="C684" s="245"/>
      <c r="D684" s="246" t="s">
        <v>288</v>
      </c>
      <c r="E684" s="247" t="s">
        <v>1</v>
      </c>
      <c r="F684" s="248" t="s">
        <v>1210</v>
      </c>
      <c r="G684" s="245"/>
      <c r="H684" s="249">
        <v>-2.625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288</v>
      </c>
      <c r="AU684" s="255" t="s">
        <v>86</v>
      </c>
      <c r="AV684" s="13" t="s">
        <v>86</v>
      </c>
      <c r="AW684" s="13" t="s">
        <v>33</v>
      </c>
      <c r="AX684" s="13" t="s">
        <v>77</v>
      </c>
      <c r="AY684" s="255" t="s">
        <v>281</v>
      </c>
    </row>
    <row r="685" s="13" customFormat="1">
      <c r="A685" s="13"/>
      <c r="B685" s="244"/>
      <c r="C685" s="245"/>
      <c r="D685" s="246" t="s">
        <v>288</v>
      </c>
      <c r="E685" s="247" t="s">
        <v>1</v>
      </c>
      <c r="F685" s="248" t="s">
        <v>1017</v>
      </c>
      <c r="G685" s="245"/>
      <c r="H685" s="249">
        <v>-1.02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288</v>
      </c>
      <c r="AU685" s="255" t="s">
        <v>86</v>
      </c>
      <c r="AV685" s="13" t="s">
        <v>86</v>
      </c>
      <c r="AW685" s="13" t="s">
        <v>33</v>
      </c>
      <c r="AX685" s="13" t="s">
        <v>77</v>
      </c>
      <c r="AY685" s="255" t="s">
        <v>281</v>
      </c>
    </row>
    <row r="686" s="13" customFormat="1">
      <c r="A686" s="13"/>
      <c r="B686" s="244"/>
      <c r="C686" s="245"/>
      <c r="D686" s="246" t="s">
        <v>288</v>
      </c>
      <c r="E686" s="247" t="s">
        <v>1</v>
      </c>
      <c r="F686" s="248" t="s">
        <v>1017</v>
      </c>
      <c r="G686" s="245"/>
      <c r="H686" s="249">
        <v>-1.02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288</v>
      </c>
      <c r="AU686" s="255" t="s">
        <v>86</v>
      </c>
      <c r="AV686" s="13" t="s">
        <v>86</v>
      </c>
      <c r="AW686" s="13" t="s">
        <v>33</v>
      </c>
      <c r="AX686" s="13" t="s">
        <v>77</v>
      </c>
      <c r="AY686" s="255" t="s">
        <v>281</v>
      </c>
    </row>
    <row r="687" s="13" customFormat="1">
      <c r="A687" s="13"/>
      <c r="B687" s="244"/>
      <c r="C687" s="245"/>
      <c r="D687" s="246" t="s">
        <v>288</v>
      </c>
      <c r="E687" s="247" t="s">
        <v>1</v>
      </c>
      <c r="F687" s="248" t="s">
        <v>1017</v>
      </c>
      <c r="G687" s="245"/>
      <c r="H687" s="249">
        <v>-1.02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288</v>
      </c>
      <c r="AU687" s="255" t="s">
        <v>86</v>
      </c>
      <c r="AV687" s="13" t="s">
        <v>86</v>
      </c>
      <c r="AW687" s="13" t="s">
        <v>33</v>
      </c>
      <c r="AX687" s="13" t="s">
        <v>77</v>
      </c>
      <c r="AY687" s="255" t="s">
        <v>281</v>
      </c>
    </row>
    <row r="688" s="13" customFormat="1">
      <c r="A688" s="13"/>
      <c r="B688" s="244"/>
      <c r="C688" s="245"/>
      <c r="D688" s="246" t="s">
        <v>288</v>
      </c>
      <c r="E688" s="247" t="s">
        <v>1</v>
      </c>
      <c r="F688" s="248" t="s">
        <v>1016</v>
      </c>
      <c r="G688" s="245"/>
      <c r="H688" s="249">
        <v>-1.379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288</v>
      </c>
      <c r="AU688" s="255" t="s">
        <v>86</v>
      </c>
      <c r="AV688" s="13" t="s">
        <v>86</v>
      </c>
      <c r="AW688" s="13" t="s">
        <v>33</v>
      </c>
      <c r="AX688" s="13" t="s">
        <v>77</v>
      </c>
      <c r="AY688" s="255" t="s">
        <v>281</v>
      </c>
    </row>
    <row r="689" s="13" customFormat="1">
      <c r="A689" s="13"/>
      <c r="B689" s="244"/>
      <c r="C689" s="245"/>
      <c r="D689" s="246" t="s">
        <v>288</v>
      </c>
      <c r="E689" s="247" t="s">
        <v>1</v>
      </c>
      <c r="F689" s="248" t="s">
        <v>1016</v>
      </c>
      <c r="G689" s="245"/>
      <c r="H689" s="249">
        <v>-1.379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288</v>
      </c>
      <c r="AU689" s="255" t="s">
        <v>86</v>
      </c>
      <c r="AV689" s="13" t="s">
        <v>86</v>
      </c>
      <c r="AW689" s="13" t="s">
        <v>33</v>
      </c>
      <c r="AX689" s="13" t="s">
        <v>77</v>
      </c>
      <c r="AY689" s="255" t="s">
        <v>281</v>
      </c>
    </row>
    <row r="690" s="13" customFormat="1">
      <c r="A690" s="13"/>
      <c r="B690" s="244"/>
      <c r="C690" s="245"/>
      <c r="D690" s="246" t="s">
        <v>288</v>
      </c>
      <c r="E690" s="247" t="s">
        <v>1</v>
      </c>
      <c r="F690" s="248" t="s">
        <v>1016</v>
      </c>
      <c r="G690" s="245"/>
      <c r="H690" s="249">
        <v>-1.379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288</v>
      </c>
      <c r="AU690" s="255" t="s">
        <v>86</v>
      </c>
      <c r="AV690" s="13" t="s">
        <v>86</v>
      </c>
      <c r="AW690" s="13" t="s">
        <v>33</v>
      </c>
      <c r="AX690" s="13" t="s">
        <v>77</v>
      </c>
      <c r="AY690" s="255" t="s">
        <v>281</v>
      </c>
    </row>
    <row r="691" s="13" customFormat="1">
      <c r="A691" s="13"/>
      <c r="B691" s="244"/>
      <c r="C691" s="245"/>
      <c r="D691" s="246" t="s">
        <v>288</v>
      </c>
      <c r="E691" s="247" t="s">
        <v>1</v>
      </c>
      <c r="F691" s="248" t="s">
        <v>1016</v>
      </c>
      <c r="G691" s="245"/>
      <c r="H691" s="249">
        <v>-1.379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288</v>
      </c>
      <c r="AU691" s="255" t="s">
        <v>86</v>
      </c>
      <c r="AV691" s="13" t="s">
        <v>86</v>
      </c>
      <c r="AW691" s="13" t="s">
        <v>33</v>
      </c>
      <c r="AX691" s="13" t="s">
        <v>77</v>
      </c>
      <c r="AY691" s="255" t="s">
        <v>281</v>
      </c>
    </row>
    <row r="692" s="13" customFormat="1">
      <c r="A692" s="13"/>
      <c r="B692" s="244"/>
      <c r="C692" s="245"/>
      <c r="D692" s="246" t="s">
        <v>288</v>
      </c>
      <c r="E692" s="247" t="s">
        <v>1</v>
      </c>
      <c r="F692" s="248" t="s">
        <v>1016</v>
      </c>
      <c r="G692" s="245"/>
      <c r="H692" s="249">
        <v>-1.379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288</v>
      </c>
      <c r="AU692" s="255" t="s">
        <v>86</v>
      </c>
      <c r="AV692" s="13" t="s">
        <v>86</v>
      </c>
      <c r="AW692" s="13" t="s">
        <v>33</v>
      </c>
      <c r="AX692" s="13" t="s">
        <v>77</v>
      </c>
      <c r="AY692" s="255" t="s">
        <v>281</v>
      </c>
    </row>
    <row r="693" s="13" customFormat="1">
      <c r="A693" s="13"/>
      <c r="B693" s="244"/>
      <c r="C693" s="245"/>
      <c r="D693" s="246" t="s">
        <v>288</v>
      </c>
      <c r="E693" s="247" t="s">
        <v>1</v>
      </c>
      <c r="F693" s="248" t="s">
        <v>1016</v>
      </c>
      <c r="G693" s="245"/>
      <c r="H693" s="249">
        <v>-1.379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288</v>
      </c>
      <c r="AU693" s="255" t="s">
        <v>86</v>
      </c>
      <c r="AV693" s="13" t="s">
        <v>86</v>
      </c>
      <c r="AW693" s="13" t="s">
        <v>33</v>
      </c>
      <c r="AX693" s="13" t="s">
        <v>77</v>
      </c>
      <c r="AY693" s="255" t="s">
        <v>281</v>
      </c>
    </row>
    <row r="694" s="13" customFormat="1">
      <c r="A694" s="13"/>
      <c r="B694" s="244"/>
      <c r="C694" s="245"/>
      <c r="D694" s="246" t="s">
        <v>288</v>
      </c>
      <c r="E694" s="247" t="s">
        <v>1</v>
      </c>
      <c r="F694" s="248" t="s">
        <v>1328</v>
      </c>
      <c r="G694" s="245"/>
      <c r="H694" s="249">
        <v>-1.6160000000000001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288</v>
      </c>
      <c r="AU694" s="255" t="s">
        <v>86</v>
      </c>
      <c r="AV694" s="13" t="s">
        <v>86</v>
      </c>
      <c r="AW694" s="13" t="s">
        <v>33</v>
      </c>
      <c r="AX694" s="13" t="s">
        <v>77</v>
      </c>
      <c r="AY694" s="255" t="s">
        <v>281</v>
      </c>
    </row>
    <row r="695" s="13" customFormat="1">
      <c r="A695" s="13"/>
      <c r="B695" s="244"/>
      <c r="C695" s="245"/>
      <c r="D695" s="246" t="s">
        <v>288</v>
      </c>
      <c r="E695" s="247" t="s">
        <v>1</v>
      </c>
      <c r="F695" s="248" t="s">
        <v>1016</v>
      </c>
      <c r="G695" s="245"/>
      <c r="H695" s="249">
        <v>-1.379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288</v>
      </c>
      <c r="AU695" s="255" t="s">
        <v>86</v>
      </c>
      <c r="AV695" s="13" t="s">
        <v>86</v>
      </c>
      <c r="AW695" s="13" t="s">
        <v>33</v>
      </c>
      <c r="AX695" s="13" t="s">
        <v>77</v>
      </c>
      <c r="AY695" s="255" t="s">
        <v>281</v>
      </c>
    </row>
    <row r="696" s="13" customFormat="1">
      <c r="A696" s="13"/>
      <c r="B696" s="244"/>
      <c r="C696" s="245"/>
      <c r="D696" s="246" t="s">
        <v>288</v>
      </c>
      <c r="E696" s="247" t="s">
        <v>1</v>
      </c>
      <c r="F696" s="248" t="s">
        <v>1016</v>
      </c>
      <c r="G696" s="245"/>
      <c r="H696" s="249">
        <v>-1.379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288</v>
      </c>
      <c r="AU696" s="255" t="s">
        <v>86</v>
      </c>
      <c r="AV696" s="13" t="s">
        <v>86</v>
      </c>
      <c r="AW696" s="13" t="s">
        <v>33</v>
      </c>
      <c r="AX696" s="13" t="s">
        <v>77</v>
      </c>
      <c r="AY696" s="255" t="s">
        <v>281</v>
      </c>
    </row>
    <row r="697" s="13" customFormat="1">
      <c r="A697" s="13"/>
      <c r="B697" s="244"/>
      <c r="C697" s="245"/>
      <c r="D697" s="246" t="s">
        <v>288</v>
      </c>
      <c r="E697" s="247" t="s">
        <v>1</v>
      </c>
      <c r="F697" s="248" t="s">
        <v>1008</v>
      </c>
      <c r="G697" s="245"/>
      <c r="H697" s="249">
        <v>-1.5760000000000001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288</v>
      </c>
      <c r="AU697" s="255" t="s">
        <v>86</v>
      </c>
      <c r="AV697" s="13" t="s">
        <v>86</v>
      </c>
      <c r="AW697" s="13" t="s">
        <v>33</v>
      </c>
      <c r="AX697" s="13" t="s">
        <v>77</v>
      </c>
      <c r="AY697" s="255" t="s">
        <v>281</v>
      </c>
    </row>
    <row r="698" s="13" customFormat="1">
      <c r="A698" s="13"/>
      <c r="B698" s="244"/>
      <c r="C698" s="245"/>
      <c r="D698" s="246" t="s">
        <v>288</v>
      </c>
      <c r="E698" s="247" t="s">
        <v>1</v>
      </c>
      <c r="F698" s="248" t="s">
        <v>1016</v>
      </c>
      <c r="G698" s="245"/>
      <c r="H698" s="249">
        <v>-1.379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288</v>
      </c>
      <c r="AU698" s="255" t="s">
        <v>86</v>
      </c>
      <c r="AV698" s="13" t="s">
        <v>86</v>
      </c>
      <c r="AW698" s="13" t="s">
        <v>33</v>
      </c>
      <c r="AX698" s="13" t="s">
        <v>77</v>
      </c>
      <c r="AY698" s="255" t="s">
        <v>281</v>
      </c>
    </row>
    <row r="699" s="13" customFormat="1">
      <c r="A699" s="13"/>
      <c r="B699" s="244"/>
      <c r="C699" s="245"/>
      <c r="D699" s="246" t="s">
        <v>288</v>
      </c>
      <c r="E699" s="247" t="s">
        <v>1</v>
      </c>
      <c r="F699" s="248" t="s">
        <v>1016</v>
      </c>
      <c r="G699" s="245"/>
      <c r="H699" s="249">
        <v>-1.379</v>
      </c>
      <c r="I699" s="250"/>
      <c r="J699" s="245"/>
      <c r="K699" s="245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288</v>
      </c>
      <c r="AU699" s="255" t="s">
        <v>86</v>
      </c>
      <c r="AV699" s="13" t="s">
        <v>86</v>
      </c>
      <c r="AW699" s="13" t="s">
        <v>33</v>
      </c>
      <c r="AX699" s="13" t="s">
        <v>77</v>
      </c>
      <c r="AY699" s="255" t="s">
        <v>281</v>
      </c>
    </row>
    <row r="700" s="13" customFormat="1">
      <c r="A700" s="13"/>
      <c r="B700" s="244"/>
      <c r="C700" s="245"/>
      <c r="D700" s="246" t="s">
        <v>288</v>
      </c>
      <c r="E700" s="247" t="s">
        <v>1</v>
      </c>
      <c r="F700" s="248" t="s">
        <v>1016</v>
      </c>
      <c r="G700" s="245"/>
      <c r="H700" s="249">
        <v>-1.379</v>
      </c>
      <c r="I700" s="250"/>
      <c r="J700" s="245"/>
      <c r="K700" s="245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288</v>
      </c>
      <c r="AU700" s="255" t="s">
        <v>86</v>
      </c>
      <c r="AV700" s="13" t="s">
        <v>86</v>
      </c>
      <c r="AW700" s="13" t="s">
        <v>33</v>
      </c>
      <c r="AX700" s="13" t="s">
        <v>77</v>
      </c>
      <c r="AY700" s="255" t="s">
        <v>281</v>
      </c>
    </row>
    <row r="701" s="13" customFormat="1">
      <c r="A701" s="13"/>
      <c r="B701" s="244"/>
      <c r="C701" s="245"/>
      <c r="D701" s="246" t="s">
        <v>288</v>
      </c>
      <c r="E701" s="247" t="s">
        <v>1</v>
      </c>
      <c r="F701" s="248" t="s">
        <v>1016</v>
      </c>
      <c r="G701" s="245"/>
      <c r="H701" s="249">
        <v>-1.379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288</v>
      </c>
      <c r="AU701" s="255" t="s">
        <v>86</v>
      </c>
      <c r="AV701" s="13" t="s">
        <v>86</v>
      </c>
      <c r="AW701" s="13" t="s">
        <v>33</v>
      </c>
      <c r="AX701" s="13" t="s">
        <v>77</v>
      </c>
      <c r="AY701" s="255" t="s">
        <v>281</v>
      </c>
    </row>
    <row r="702" s="13" customFormat="1">
      <c r="A702" s="13"/>
      <c r="B702" s="244"/>
      <c r="C702" s="245"/>
      <c r="D702" s="246" t="s">
        <v>288</v>
      </c>
      <c r="E702" s="247" t="s">
        <v>1</v>
      </c>
      <c r="F702" s="248" t="s">
        <v>1011</v>
      </c>
      <c r="G702" s="245"/>
      <c r="H702" s="249">
        <v>-1.7729999999999999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288</v>
      </c>
      <c r="AU702" s="255" t="s">
        <v>86</v>
      </c>
      <c r="AV702" s="13" t="s">
        <v>86</v>
      </c>
      <c r="AW702" s="13" t="s">
        <v>33</v>
      </c>
      <c r="AX702" s="13" t="s">
        <v>77</v>
      </c>
      <c r="AY702" s="255" t="s">
        <v>281</v>
      </c>
    </row>
    <row r="703" s="13" customFormat="1">
      <c r="A703" s="13"/>
      <c r="B703" s="244"/>
      <c r="C703" s="245"/>
      <c r="D703" s="246" t="s">
        <v>288</v>
      </c>
      <c r="E703" s="247" t="s">
        <v>1</v>
      </c>
      <c r="F703" s="248" t="s">
        <v>1016</v>
      </c>
      <c r="G703" s="245"/>
      <c r="H703" s="249">
        <v>-1.379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288</v>
      </c>
      <c r="AU703" s="255" t="s">
        <v>86</v>
      </c>
      <c r="AV703" s="13" t="s">
        <v>86</v>
      </c>
      <c r="AW703" s="13" t="s">
        <v>33</v>
      </c>
      <c r="AX703" s="13" t="s">
        <v>77</v>
      </c>
      <c r="AY703" s="255" t="s">
        <v>281</v>
      </c>
    </row>
    <row r="704" s="13" customFormat="1">
      <c r="A704" s="13"/>
      <c r="B704" s="244"/>
      <c r="C704" s="245"/>
      <c r="D704" s="246" t="s">
        <v>288</v>
      </c>
      <c r="E704" s="247" t="s">
        <v>1</v>
      </c>
      <c r="F704" s="248" t="s">
        <v>1011</v>
      </c>
      <c r="G704" s="245"/>
      <c r="H704" s="249">
        <v>-1.7729999999999999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288</v>
      </c>
      <c r="AU704" s="255" t="s">
        <v>86</v>
      </c>
      <c r="AV704" s="13" t="s">
        <v>86</v>
      </c>
      <c r="AW704" s="13" t="s">
        <v>33</v>
      </c>
      <c r="AX704" s="13" t="s">
        <v>77</v>
      </c>
      <c r="AY704" s="255" t="s">
        <v>281</v>
      </c>
    </row>
    <row r="705" s="13" customFormat="1">
      <c r="A705" s="13"/>
      <c r="B705" s="244"/>
      <c r="C705" s="245"/>
      <c r="D705" s="246" t="s">
        <v>288</v>
      </c>
      <c r="E705" s="247" t="s">
        <v>1</v>
      </c>
      <c r="F705" s="248" t="s">
        <v>1329</v>
      </c>
      <c r="G705" s="245"/>
      <c r="H705" s="249">
        <v>-3.9900000000000002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288</v>
      </c>
      <c r="AU705" s="255" t="s">
        <v>86</v>
      </c>
      <c r="AV705" s="13" t="s">
        <v>86</v>
      </c>
      <c r="AW705" s="13" t="s">
        <v>33</v>
      </c>
      <c r="AX705" s="13" t="s">
        <v>77</v>
      </c>
      <c r="AY705" s="255" t="s">
        <v>281</v>
      </c>
    </row>
    <row r="706" s="13" customFormat="1">
      <c r="A706" s="13"/>
      <c r="B706" s="244"/>
      <c r="C706" s="245"/>
      <c r="D706" s="246" t="s">
        <v>288</v>
      </c>
      <c r="E706" s="247" t="s">
        <v>1</v>
      </c>
      <c r="F706" s="248" t="s">
        <v>1016</v>
      </c>
      <c r="G706" s="245"/>
      <c r="H706" s="249">
        <v>-1.379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288</v>
      </c>
      <c r="AU706" s="255" t="s">
        <v>86</v>
      </c>
      <c r="AV706" s="13" t="s">
        <v>86</v>
      </c>
      <c r="AW706" s="13" t="s">
        <v>33</v>
      </c>
      <c r="AX706" s="13" t="s">
        <v>77</v>
      </c>
      <c r="AY706" s="255" t="s">
        <v>281</v>
      </c>
    </row>
    <row r="707" s="13" customFormat="1">
      <c r="A707" s="13"/>
      <c r="B707" s="244"/>
      <c r="C707" s="245"/>
      <c r="D707" s="246" t="s">
        <v>288</v>
      </c>
      <c r="E707" s="247" t="s">
        <v>1</v>
      </c>
      <c r="F707" s="248" t="s">
        <v>1330</v>
      </c>
      <c r="G707" s="245"/>
      <c r="H707" s="249">
        <v>-5.7199999999999998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288</v>
      </c>
      <c r="AU707" s="255" t="s">
        <v>86</v>
      </c>
      <c r="AV707" s="13" t="s">
        <v>86</v>
      </c>
      <c r="AW707" s="13" t="s">
        <v>33</v>
      </c>
      <c r="AX707" s="13" t="s">
        <v>77</v>
      </c>
      <c r="AY707" s="255" t="s">
        <v>281</v>
      </c>
    </row>
    <row r="708" s="13" customFormat="1">
      <c r="A708" s="13"/>
      <c r="B708" s="244"/>
      <c r="C708" s="245"/>
      <c r="D708" s="246" t="s">
        <v>288</v>
      </c>
      <c r="E708" s="247" t="s">
        <v>1</v>
      </c>
      <c r="F708" s="248" t="s">
        <v>1310</v>
      </c>
      <c r="G708" s="245"/>
      <c r="H708" s="249">
        <v>-2.3100000000000001</v>
      </c>
      <c r="I708" s="250"/>
      <c r="J708" s="245"/>
      <c r="K708" s="245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288</v>
      </c>
      <c r="AU708" s="255" t="s">
        <v>86</v>
      </c>
      <c r="AV708" s="13" t="s">
        <v>86</v>
      </c>
      <c r="AW708" s="13" t="s">
        <v>33</v>
      </c>
      <c r="AX708" s="13" t="s">
        <v>77</v>
      </c>
      <c r="AY708" s="255" t="s">
        <v>281</v>
      </c>
    </row>
    <row r="709" s="13" customFormat="1">
      <c r="A709" s="13"/>
      <c r="B709" s="244"/>
      <c r="C709" s="245"/>
      <c r="D709" s="246" t="s">
        <v>288</v>
      </c>
      <c r="E709" s="247" t="s">
        <v>1</v>
      </c>
      <c r="F709" s="248" t="s">
        <v>1310</v>
      </c>
      <c r="G709" s="245"/>
      <c r="H709" s="249">
        <v>-2.3100000000000001</v>
      </c>
      <c r="I709" s="250"/>
      <c r="J709" s="245"/>
      <c r="K709" s="245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288</v>
      </c>
      <c r="AU709" s="255" t="s">
        <v>86</v>
      </c>
      <c r="AV709" s="13" t="s">
        <v>86</v>
      </c>
      <c r="AW709" s="13" t="s">
        <v>33</v>
      </c>
      <c r="AX709" s="13" t="s">
        <v>77</v>
      </c>
      <c r="AY709" s="255" t="s">
        <v>281</v>
      </c>
    </row>
    <row r="710" s="13" customFormat="1">
      <c r="A710" s="13"/>
      <c r="B710" s="244"/>
      <c r="C710" s="245"/>
      <c r="D710" s="246" t="s">
        <v>288</v>
      </c>
      <c r="E710" s="247" t="s">
        <v>1</v>
      </c>
      <c r="F710" s="248" t="s">
        <v>1311</v>
      </c>
      <c r="G710" s="245"/>
      <c r="H710" s="249">
        <v>-3.0449999999999999</v>
      </c>
      <c r="I710" s="250"/>
      <c r="J710" s="245"/>
      <c r="K710" s="245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288</v>
      </c>
      <c r="AU710" s="255" t="s">
        <v>86</v>
      </c>
      <c r="AV710" s="13" t="s">
        <v>86</v>
      </c>
      <c r="AW710" s="13" t="s">
        <v>33</v>
      </c>
      <c r="AX710" s="13" t="s">
        <v>77</v>
      </c>
      <c r="AY710" s="255" t="s">
        <v>281</v>
      </c>
    </row>
    <row r="711" s="13" customFormat="1">
      <c r="A711" s="13"/>
      <c r="B711" s="244"/>
      <c r="C711" s="245"/>
      <c r="D711" s="246" t="s">
        <v>288</v>
      </c>
      <c r="E711" s="247" t="s">
        <v>1</v>
      </c>
      <c r="F711" s="248" t="s">
        <v>1331</v>
      </c>
      <c r="G711" s="245"/>
      <c r="H711" s="249">
        <v>-3.9900000000000002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288</v>
      </c>
      <c r="AU711" s="255" t="s">
        <v>86</v>
      </c>
      <c r="AV711" s="13" t="s">
        <v>86</v>
      </c>
      <c r="AW711" s="13" t="s">
        <v>33</v>
      </c>
      <c r="AX711" s="13" t="s">
        <v>77</v>
      </c>
      <c r="AY711" s="255" t="s">
        <v>281</v>
      </c>
    </row>
    <row r="712" s="13" customFormat="1">
      <c r="A712" s="13"/>
      <c r="B712" s="244"/>
      <c r="C712" s="245"/>
      <c r="D712" s="246" t="s">
        <v>288</v>
      </c>
      <c r="E712" s="247" t="s">
        <v>1</v>
      </c>
      <c r="F712" s="248" t="s">
        <v>1315</v>
      </c>
      <c r="G712" s="245"/>
      <c r="H712" s="249">
        <v>-13.5</v>
      </c>
      <c r="I712" s="250"/>
      <c r="J712" s="245"/>
      <c r="K712" s="245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288</v>
      </c>
      <c r="AU712" s="255" t="s">
        <v>86</v>
      </c>
      <c r="AV712" s="13" t="s">
        <v>86</v>
      </c>
      <c r="AW712" s="13" t="s">
        <v>33</v>
      </c>
      <c r="AX712" s="13" t="s">
        <v>77</v>
      </c>
      <c r="AY712" s="255" t="s">
        <v>281</v>
      </c>
    </row>
    <row r="713" s="13" customFormat="1">
      <c r="A713" s="13"/>
      <c r="B713" s="244"/>
      <c r="C713" s="245"/>
      <c r="D713" s="246" t="s">
        <v>288</v>
      </c>
      <c r="E713" s="247" t="s">
        <v>1</v>
      </c>
      <c r="F713" s="248" t="s">
        <v>1332</v>
      </c>
      <c r="G713" s="245"/>
      <c r="H713" s="249">
        <v>-2.6829999999999998</v>
      </c>
      <c r="I713" s="250"/>
      <c r="J713" s="245"/>
      <c r="K713" s="245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288</v>
      </c>
      <c r="AU713" s="255" t="s">
        <v>86</v>
      </c>
      <c r="AV713" s="13" t="s">
        <v>86</v>
      </c>
      <c r="AW713" s="13" t="s">
        <v>33</v>
      </c>
      <c r="AX713" s="13" t="s">
        <v>77</v>
      </c>
      <c r="AY713" s="255" t="s">
        <v>281</v>
      </c>
    </row>
    <row r="714" s="13" customFormat="1">
      <c r="A714" s="13"/>
      <c r="B714" s="244"/>
      <c r="C714" s="245"/>
      <c r="D714" s="246" t="s">
        <v>288</v>
      </c>
      <c r="E714" s="247" t="s">
        <v>1</v>
      </c>
      <c r="F714" s="248" t="s">
        <v>1333</v>
      </c>
      <c r="G714" s="245"/>
      <c r="H714" s="249">
        <v>-5.4000000000000004</v>
      </c>
      <c r="I714" s="250"/>
      <c r="J714" s="245"/>
      <c r="K714" s="245"/>
      <c r="L714" s="251"/>
      <c r="M714" s="252"/>
      <c r="N714" s="253"/>
      <c r="O714" s="253"/>
      <c r="P714" s="253"/>
      <c r="Q714" s="253"/>
      <c r="R714" s="253"/>
      <c r="S714" s="253"/>
      <c r="T714" s="25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5" t="s">
        <v>288</v>
      </c>
      <c r="AU714" s="255" t="s">
        <v>86</v>
      </c>
      <c r="AV714" s="13" t="s">
        <v>86</v>
      </c>
      <c r="AW714" s="13" t="s">
        <v>33</v>
      </c>
      <c r="AX714" s="13" t="s">
        <v>77</v>
      </c>
      <c r="AY714" s="255" t="s">
        <v>281</v>
      </c>
    </row>
    <row r="715" s="13" customFormat="1">
      <c r="A715" s="13"/>
      <c r="B715" s="244"/>
      <c r="C715" s="245"/>
      <c r="D715" s="246" t="s">
        <v>288</v>
      </c>
      <c r="E715" s="247" t="s">
        <v>1</v>
      </c>
      <c r="F715" s="248" t="s">
        <v>1334</v>
      </c>
      <c r="G715" s="245"/>
      <c r="H715" s="249">
        <v>-9</v>
      </c>
      <c r="I715" s="250"/>
      <c r="J715" s="245"/>
      <c r="K715" s="245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288</v>
      </c>
      <c r="AU715" s="255" t="s">
        <v>86</v>
      </c>
      <c r="AV715" s="13" t="s">
        <v>86</v>
      </c>
      <c r="AW715" s="13" t="s">
        <v>33</v>
      </c>
      <c r="AX715" s="13" t="s">
        <v>77</v>
      </c>
      <c r="AY715" s="255" t="s">
        <v>281</v>
      </c>
    </row>
    <row r="716" s="13" customFormat="1">
      <c r="A716" s="13"/>
      <c r="B716" s="244"/>
      <c r="C716" s="245"/>
      <c r="D716" s="246" t="s">
        <v>288</v>
      </c>
      <c r="E716" s="247" t="s">
        <v>1</v>
      </c>
      <c r="F716" s="248" t="s">
        <v>1333</v>
      </c>
      <c r="G716" s="245"/>
      <c r="H716" s="249">
        <v>-5.4000000000000004</v>
      </c>
      <c r="I716" s="250"/>
      <c r="J716" s="245"/>
      <c r="K716" s="245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288</v>
      </c>
      <c r="AU716" s="255" t="s">
        <v>86</v>
      </c>
      <c r="AV716" s="13" t="s">
        <v>86</v>
      </c>
      <c r="AW716" s="13" t="s">
        <v>33</v>
      </c>
      <c r="AX716" s="13" t="s">
        <v>77</v>
      </c>
      <c r="AY716" s="255" t="s">
        <v>281</v>
      </c>
    </row>
    <row r="717" s="13" customFormat="1">
      <c r="A717" s="13"/>
      <c r="B717" s="244"/>
      <c r="C717" s="245"/>
      <c r="D717" s="246" t="s">
        <v>288</v>
      </c>
      <c r="E717" s="247" t="s">
        <v>1</v>
      </c>
      <c r="F717" s="248" t="s">
        <v>1315</v>
      </c>
      <c r="G717" s="245"/>
      <c r="H717" s="249">
        <v>-13.5</v>
      </c>
      <c r="I717" s="250"/>
      <c r="J717" s="245"/>
      <c r="K717" s="245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288</v>
      </c>
      <c r="AU717" s="255" t="s">
        <v>86</v>
      </c>
      <c r="AV717" s="13" t="s">
        <v>86</v>
      </c>
      <c r="AW717" s="13" t="s">
        <v>33</v>
      </c>
      <c r="AX717" s="13" t="s">
        <v>77</v>
      </c>
      <c r="AY717" s="255" t="s">
        <v>281</v>
      </c>
    </row>
    <row r="718" s="13" customFormat="1">
      <c r="A718" s="13"/>
      <c r="B718" s="244"/>
      <c r="C718" s="245"/>
      <c r="D718" s="246" t="s">
        <v>288</v>
      </c>
      <c r="E718" s="247" t="s">
        <v>1</v>
      </c>
      <c r="F718" s="248" t="s">
        <v>1332</v>
      </c>
      <c r="G718" s="245"/>
      <c r="H718" s="249">
        <v>-2.6829999999999998</v>
      </c>
      <c r="I718" s="250"/>
      <c r="J718" s="245"/>
      <c r="K718" s="245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288</v>
      </c>
      <c r="AU718" s="255" t="s">
        <v>86</v>
      </c>
      <c r="AV718" s="13" t="s">
        <v>86</v>
      </c>
      <c r="AW718" s="13" t="s">
        <v>33</v>
      </c>
      <c r="AX718" s="13" t="s">
        <v>77</v>
      </c>
      <c r="AY718" s="255" t="s">
        <v>281</v>
      </c>
    </row>
    <row r="719" s="13" customFormat="1">
      <c r="A719" s="13"/>
      <c r="B719" s="244"/>
      <c r="C719" s="245"/>
      <c r="D719" s="246" t="s">
        <v>288</v>
      </c>
      <c r="E719" s="247" t="s">
        <v>1</v>
      </c>
      <c r="F719" s="248" t="s">
        <v>1209</v>
      </c>
      <c r="G719" s="245"/>
      <c r="H719" s="249">
        <v>-3.7799999999999998</v>
      </c>
      <c r="I719" s="250"/>
      <c r="J719" s="245"/>
      <c r="K719" s="245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288</v>
      </c>
      <c r="AU719" s="255" t="s">
        <v>86</v>
      </c>
      <c r="AV719" s="13" t="s">
        <v>86</v>
      </c>
      <c r="AW719" s="13" t="s">
        <v>33</v>
      </c>
      <c r="AX719" s="13" t="s">
        <v>77</v>
      </c>
      <c r="AY719" s="255" t="s">
        <v>281</v>
      </c>
    </row>
    <row r="720" s="13" customFormat="1">
      <c r="A720" s="13"/>
      <c r="B720" s="244"/>
      <c r="C720" s="245"/>
      <c r="D720" s="246" t="s">
        <v>288</v>
      </c>
      <c r="E720" s="247" t="s">
        <v>1</v>
      </c>
      <c r="F720" s="248" t="s">
        <v>1210</v>
      </c>
      <c r="G720" s="245"/>
      <c r="H720" s="249">
        <v>-2.625</v>
      </c>
      <c r="I720" s="250"/>
      <c r="J720" s="245"/>
      <c r="K720" s="245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288</v>
      </c>
      <c r="AU720" s="255" t="s">
        <v>86</v>
      </c>
      <c r="AV720" s="13" t="s">
        <v>86</v>
      </c>
      <c r="AW720" s="13" t="s">
        <v>33</v>
      </c>
      <c r="AX720" s="13" t="s">
        <v>77</v>
      </c>
      <c r="AY720" s="255" t="s">
        <v>281</v>
      </c>
    </row>
    <row r="721" s="13" customFormat="1">
      <c r="A721" s="13"/>
      <c r="B721" s="244"/>
      <c r="C721" s="245"/>
      <c r="D721" s="246" t="s">
        <v>288</v>
      </c>
      <c r="E721" s="247" t="s">
        <v>1</v>
      </c>
      <c r="F721" s="248" t="s">
        <v>1209</v>
      </c>
      <c r="G721" s="245"/>
      <c r="H721" s="249">
        <v>-3.7799999999999998</v>
      </c>
      <c r="I721" s="250"/>
      <c r="J721" s="245"/>
      <c r="K721" s="245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288</v>
      </c>
      <c r="AU721" s="255" t="s">
        <v>86</v>
      </c>
      <c r="AV721" s="13" t="s">
        <v>86</v>
      </c>
      <c r="AW721" s="13" t="s">
        <v>33</v>
      </c>
      <c r="AX721" s="13" t="s">
        <v>77</v>
      </c>
      <c r="AY721" s="255" t="s">
        <v>281</v>
      </c>
    </row>
    <row r="722" s="13" customFormat="1">
      <c r="A722" s="13"/>
      <c r="B722" s="244"/>
      <c r="C722" s="245"/>
      <c r="D722" s="246" t="s">
        <v>288</v>
      </c>
      <c r="E722" s="247" t="s">
        <v>1</v>
      </c>
      <c r="F722" s="248" t="s">
        <v>1210</v>
      </c>
      <c r="G722" s="245"/>
      <c r="H722" s="249">
        <v>-2.625</v>
      </c>
      <c r="I722" s="250"/>
      <c r="J722" s="245"/>
      <c r="K722" s="245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288</v>
      </c>
      <c r="AU722" s="255" t="s">
        <v>86</v>
      </c>
      <c r="AV722" s="13" t="s">
        <v>86</v>
      </c>
      <c r="AW722" s="13" t="s">
        <v>33</v>
      </c>
      <c r="AX722" s="13" t="s">
        <v>77</v>
      </c>
      <c r="AY722" s="255" t="s">
        <v>281</v>
      </c>
    </row>
    <row r="723" s="13" customFormat="1">
      <c r="A723" s="13"/>
      <c r="B723" s="244"/>
      <c r="C723" s="245"/>
      <c r="D723" s="246" t="s">
        <v>288</v>
      </c>
      <c r="E723" s="247" t="s">
        <v>1</v>
      </c>
      <c r="F723" s="248" t="s">
        <v>1335</v>
      </c>
      <c r="G723" s="245"/>
      <c r="H723" s="249">
        <v>-3.1520000000000001</v>
      </c>
      <c r="I723" s="250"/>
      <c r="J723" s="245"/>
      <c r="K723" s="245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288</v>
      </c>
      <c r="AU723" s="255" t="s">
        <v>86</v>
      </c>
      <c r="AV723" s="13" t="s">
        <v>86</v>
      </c>
      <c r="AW723" s="13" t="s">
        <v>33</v>
      </c>
      <c r="AX723" s="13" t="s">
        <v>77</v>
      </c>
      <c r="AY723" s="255" t="s">
        <v>281</v>
      </c>
    </row>
    <row r="724" s="13" customFormat="1">
      <c r="A724" s="13"/>
      <c r="B724" s="244"/>
      <c r="C724" s="245"/>
      <c r="D724" s="246" t="s">
        <v>288</v>
      </c>
      <c r="E724" s="247" t="s">
        <v>1</v>
      </c>
      <c r="F724" s="248" t="s">
        <v>1311</v>
      </c>
      <c r="G724" s="245"/>
      <c r="H724" s="249">
        <v>-3.0449999999999999</v>
      </c>
      <c r="I724" s="250"/>
      <c r="J724" s="245"/>
      <c r="K724" s="245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288</v>
      </c>
      <c r="AU724" s="255" t="s">
        <v>86</v>
      </c>
      <c r="AV724" s="13" t="s">
        <v>86</v>
      </c>
      <c r="AW724" s="13" t="s">
        <v>33</v>
      </c>
      <c r="AX724" s="13" t="s">
        <v>77</v>
      </c>
      <c r="AY724" s="255" t="s">
        <v>281</v>
      </c>
    </row>
    <row r="725" s="13" customFormat="1">
      <c r="A725" s="13"/>
      <c r="B725" s="244"/>
      <c r="C725" s="245"/>
      <c r="D725" s="246" t="s">
        <v>288</v>
      </c>
      <c r="E725" s="247" t="s">
        <v>1</v>
      </c>
      <c r="F725" s="248" t="s">
        <v>1015</v>
      </c>
      <c r="G725" s="245"/>
      <c r="H725" s="249">
        <v>-3.52</v>
      </c>
      <c r="I725" s="250"/>
      <c r="J725" s="245"/>
      <c r="K725" s="245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288</v>
      </c>
      <c r="AU725" s="255" t="s">
        <v>86</v>
      </c>
      <c r="AV725" s="13" t="s">
        <v>86</v>
      </c>
      <c r="AW725" s="13" t="s">
        <v>33</v>
      </c>
      <c r="AX725" s="13" t="s">
        <v>77</v>
      </c>
      <c r="AY725" s="255" t="s">
        <v>281</v>
      </c>
    </row>
    <row r="726" s="13" customFormat="1">
      <c r="A726" s="13"/>
      <c r="B726" s="244"/>
      <c r="C726" s="245"/>
      <c r="D726" s="246" t="s">
        <v>288</v>
      </c>
      <c r="E726" s="247" t="s">
        <v>1</v>
      </c>
      <c r="F726" s="248" t="s">
        <v>1310</v>
      </c>
      <c r="G726" s="245"/>
      <c r="H726" s="249">
        <v>-2.3100000000000001</v>
      </c>
      <c r="I726" s="250"/>
      <c r="J726" s="245"/>
      <c r="K726" s="245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288</v>
      </c>
      <c r="AU726" s="255" t="s">
        <v>86</v>
      </c>
      <c r="AV726" s="13" t="s">
        <v>86</v>
      </c>
      <c r="AW726" s="13" t="s">
        <v>33</v>
      </c>
      <c r="AX726" s="13" t="s">
        <v>77</v>
      </c>
      <c r="AY726" s="255" t="s">
        <v>281</v>
      </c>
    </row>
    <row r="727" s="13" customFormat="1">
      <c r="A727" s="13"/>
      <c r="B727" s="244"/>
      <c r="C727" s="245"/>
      <c r="D727" s="246" t="s">
        <v>288</v>
      </c>
      <c r="E727" s="247" t="s">
        <v>1</v>
      </c>
      <c r="F727" s="248" t="s">
        <v>1008</v>
      </c>
      <c r="G727" s="245"/>
      <c r="H727" s="249">
        <v>-1.5760000000000001</v>
      </c>
      <c r="I727" s="250"/>
      <c r="J727" s="245"/>
      <c r="K727" s="245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288</v>
      </c>
      <c r="AU727" s="255" t="s">
        <v>86</v>
      </c>
      <c r="AV727" s="13" t="s">
        <v>86</v>
      </c>
      <c r="AW727" s="13" t="s">
        <v>33</v>
      </c>
      <c r="AX727" s="13" t="s">
        <v>77</v>
      </c>
      <c r="AY727" s="255" t="s">
        <v>281</v>
      </c>
    </row>
    <row r="728" s="13" customFormat="1">
      <c r="A728" s="13"/>
      <c r="B728" s="244"/>
      <c r="C728" s="245"/>
      <c r="D728" s="246" t="s">
        <v>288</v>
      </c>
      <c r="E728" s="247" t="s">
        <v>1</v>
      </c>
      <c r="F728" s="248" t="s">
        <v>1015</v>
      </c>
      <c r="G728" s="245"/>
      <c r="H728" s="249">
        <v>-3.52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288</v>
      </c>
      <c r="AU728" s="255" t="s">
        <v>86</v>
      </c>
      <c r="AV728" s="13" t="s">
        <v>86</v>
      </c>
      <c r="AW728" s="13" t="s">
        <v>33</v>
      </c>
      <c r="AX728" s="13" t="s">
        <v>77</v>
      </c>
      <c r="AY728" s="255" t="s">
        <v>281</v>
      </c>
    </row>
    <row r="729" s="13" customFormat="1">
      <c r="A729" s="13"/>
      <c r="B729" s="244"/>
      <c r="C729" s="245"/>
      <c r="D729" s="246" t="s">
        <v>288</v>
      </c>
      <c r="E729" s="247" t="s">
        <v>1</v>
      </c>
      <c r="F729" s="248" t="s">
        <v>1310</v>
      </c>
      <c r="G729" s="245"/>
      <c r="H729" s="249">
        <v>-2.3100000000000001</v>
      </c>
      <c r="I729" s="250"/>
      <c r="J729" s="245"/>
      <c r="K729" s="245"/>
      <c r="L729" s="251"/>
      <c r="M729" s="252"/>
      <c r="N729" s="253"/>
      <c r="O729" s="253"/>
      <c r="P729" s="253"/>
      <c r="Q729" s="253"/>
      <c r="R729" s="253"/>
      <c r="S729" s="253"/>
      <c r="T729" s="25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5" t="s">
        <v>288</v>
      </c>
      <c r="AU729" s="255" t="s">
        <v>86</v>
      </c>
      <c r="AV729" s="13" t="s">
        <v>86</v>
      </c>
      <c r="AW729" s="13" t="s">
        <v>33</v>
      </c>
      <c r="AX729" s="13" t="s">
        <v>77</v>
      </c>
      <c r="AY729" s="255" t="s">
        <v>281</v>
      </c>
    </row>
    <row r="730" s="13" customFormat="1">
      <c r="A730" s="13"/>
      <c r="B730" s="244"/>
      <c r="C730" s="245"/>
      <c r="D730" s="246" t="s">
        <v>288</v>
      </c>
      <c r="E730" s="247" t="s">
        <v>1</v>
      </c>
      <c r="F730" s="248" t="s">
        <v>1008</v>
      </c>
      <c r="G730" s="245"/>
      <c r="H730" s="249">
        <v>-1.5760000000000001</v>
      </c>
      <c r="I730" s="250"/>
      <c r="J730" s="245"/>
      <c r="K730" s="245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288</v>
      </c>
      <c r="AU730" s="255" t="s">
        <v>86</v>
      </c>
      <c r="AV730" s="13" t="s">
        <v>86</v>
      </c>
      <c r="AW730" s="13" t="s">
        <v>33</v>
      </c>
      <c r="AX730" s="13" t="s">
        <v>77</v>
      </c>
      <c r="AY730" s="255" t="s">
        <v>281</v>
      </c>
    </row>
    <row r="731" s="13" customFormat="1">
      <c r="A731" s="13"/>
      <c r="B731" s="244"/>
      <c r="C731" s="245"/>
      <c r="D731" s="246" t="s">
        <v>288</v>
      </c>
      <c r="E731" s="247" t="s">
        <v>1</v>
      </c>
      <c r="F731" s="248" t="s">
        <v>1015</v>
      </c>
      <c r="G731" s="245"/>
      <c r="H731" s="249">
        <v>-3.52</v>
      </c>
      <c r="I731" s="250"/>
      <c r="J731" s="245"/>
      <c r="K731" s="245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288</v>
      </c>
      <c r="AU731" s="255" t="s">
        <v>86</v>
      </c>
      <c r="AV731" s="13" t="s">
        <v>86</v>
      </c>
      <c r="AW731" s="13" t="s">
        <v>33</v>
      </c>
      <c r="AX731" s="13" t="s">
        <v>77</v>
      </c>
      <c r="AY731" s="255" t="s">
        <v>281</v>
      </c>
    </row>
    <row r="732" s="13" customFormat="1">
      <c r="A732" s="13"/>
      <c r="B732" s="244"/>
      <c r="C732" s="245"/>
      <c r="D732" s="246" t="s">
        <v>288</v>
      </c>
      <c r="E732" s="247" t="s">
        <v>1</v>
      </c>
      <c r="F732" s="248" t="s">
        <v>1015</v>
      </c>
      <c r="G732" s="245"/>
      <c r="H732" s="249">
        <v>-3.52</v>
      </c>
      <c r="I732" s="250"/>
      <c r="J732" s="245"/>
      <c r="K732" s="245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288</v>
      </c>
      <c r="AU732" s="255" t="s">
        <v>86</v>
      </c>
      <c r="AV732" s="13" t="s">
        <v>86</v>
      </c>
      <c r="AW732" s="13" t="s">
        <v>33</v>
      </c>
      <c r="AX732" s="13" t="s">
        <v>77</v>
      </c>
      <c r="AY732" s="255" t="s">
        <v>281</v>
      </c>
    </row>
    <row r="733" s="13" customFormat="1">
      <c r="A733" s="13"/>
      <c r="B733" s="244"/>
      <c r="C733" s="245"/>
      <c r="D733" s="246" t="s">
        <v>288</v>
      </c>
      <c r="E733" s="247" t="s">
        <v>1</v>
      </c>
      <c r="F733" s="248" t="s">
        <v>1330</v>
      </c>
      <c r="G733" s="245"/>
      <c r="H733" s="249">
        <v>-5.7199999999999998</v>
      </c>
      <c r="I733" s="250"/>
      <c r="J733" s="245"/>
      <c r="K733" s="245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288</v>
      </c>
      <c r="AU733" s="255" t="s">
        <v>86</v>
      </c>
      <c r="AV733" s="13" t="s">
        <v>86</v>
      </c>
      <c r="AW733" s="13" t="s">
        <v>33</v>
      </c>
      <c r="AX733" s="13" t="s">
        <v>77</v>
      </c>
      <c r="AY733" s="255" t="s">
        <v>281</v>
      </c>
    </row>
    <row r="734" s="13" customFormat="1">
      <c r="A734" s="13"/>
      <c r="B734" s="244"/>
      <c r="C734" s="245"/>
      <c r="D734" s="246" t="s">
        <v>288</v>
      </c>
      <c r="E734" s="247" t="s">
        <v>1</v>
      </c>
      <c r="F734" s="248" t="s">
        <v>1336</v>
      </c>
      <c r="G734" s="245"/>
      <c r="H734" s="249">
        <v>-3.2759999999999998</v>
      </c>
      <c r="I734" s="250"/>
      <c r="J734" s="245"/>
      <c r="K734" s="245"/>
      <c r="L734" s="251"/>
      <c r="M734" s="252"/>
      <c r="N734" s="253"/>
      <c r="O734" s="253"/>
      <c r="P734" s="253"/>
      <c r="Q734" s="253"/>
      <c r="R734" s="253"/>
      <c r="S734" s="253"/>
      <c r="T734" s="25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5" t="s">
        <v>288</v>
      </c>
      <c r="AU734" s="255" t="s">
        <v>86</v>
      </c>
      <c r="AV734" s="13" t="s">
        <v>86</v>
      </c>
      <c r="AW734" s="13" t="s">
        <v>33</v>
      </c>
      <c r="AX734" s="13" t="s">
        <v>77</v>
      </c>
      <c r="AY734" s="255" t="s">
        <v>281</v>
      </c>
    </row>
    <row r="735" s="13" customFormat="1">
      <c r="A735" s="13"/>
      <c r="B735" s="244"/>
      <c r="C735" s="245"/>
      <c r="D735" s="246" t="s">
        <v>288</v>
      </c>
      <c r="E735" s="247" t="s">
        <v>1</v>
      </c>
      <c r="F735" s="248" t="s">
        <v>1336</v>
      </c>
      <c r="G735" s="245"/>
      <c r="H735" s="249">
        <v>-3.2759999999999998</v>
      </c>
      <c r="I735" s="250"/>
      <c r="J735" s="245"/>
      <c r="K735" s="245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288</v>
      </c>
      <c r="AU735" s="255" t="s">
        <v>86</v>
      </c>
      <c r="AV735" s="13" t="s">
        <v>86</v>
      </c>
      <c r="AW735" s="13" t="s">
        <v>33</v>
      </c>
      <c r="AX735" s="13" t="s">
        <v>77</v>
      </c>
      <c r="AY735" s="255" t="s">
        <v>281</v>
      </c>
    </row>
    <row r="736" s="13" customFormat="1">
      <c r="A736" s="13"/>
      <c r="B736" s="244"/>
      <c r="C736" s="245"/>
      <c r="D736" s="246" t="s">
        <v>288</v>
      </c>
      <c r="E736" s="247" t="s">
        <v>1</v>
      </c>
      <c r="F736" s="248" t="s">
        <v>1216</v>
      </c>
      <c r="G736" s="245"/>
      <c r="H736" s="249">
        <v>-1.6799999999999999</v>
      </c>
      <c r="I736" s="250"/>
      <c r="J736" s="245"/>
      <c r="K736" s="245"/>
      <c r="L736" s="251"/>
      <c r="M736" s="252"/>
      <c r="N736" s="253"/>
      <c r="O736" s="253"/>
      <c r="P736" s="253"/>
      <c r="Q736" s="253"/>
      <c r="R736" s="253"/>
      <c r="S736" s="253"/>
      <c r="T736" s="25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5" t="s">
        <v>288</v>
      </c>
      <c r="AU736" s="255" t="s">
        <v>86</v>
      </c>
      <c r="AV736" s="13" t="s">
        <v>86</v>
      </c>
      <c r="AW736" s="13" t="s">
        <v>33</v>
      </c>
      <c r="AX736" s="13" t="s">
        <v>77</v>
      </c>
      <c r="AY736" s="255" t="s">
        <v>281</v>
      </c>
    </row>
    <row r="737" s="13" customFormat="1">
      <c r="A737" s="13"/>
      <c r="B737" s="244"/>
      <c r="C737" s="245"/>
      <c r="D737" s="246" t="s">
        <v>288</v>
      </c>
      <c r="E737" s="247" t="s">
        <v>1</v>
      </c>
      <c r="F737" s="248" t="s">
        <v>1327</v>
      </c>
      <c r="G737" s="245"/>
      <c r="H737" s="249">
        <v>-2.52</v>
      </c>
      <c r="I737" s="250"/>
      <c r="J737" s="245"/>
      <c r="K737" s="245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288</v>
      </c>
      <c r="AU737" s="255" t="s">
        <v>86</v>
      </c>
      <c r="AV737" s="13" t="s">
        <v>86</v>
      </c>
      <c r="AW737" s="13" t="s">
        <v>33</v>
      </c>
      <c r="AX737" s="13" t="s">
        <v>77</v>
      </c>
      <c r="AY737" s="255" t="s">
        <v>281</v>
      </c>
    </row>
    <row r="738" s="13" customFormat="1">
      <c r="A738" s="13"/>
      <c r="B738" s="244"/>
      <c r="C738" s="245"/>
      <c r="D738" s="246" t="s">
        <v>288</v>
      </c>
      <c r="E738" s="247" t="s">
        <v>1</v>
      </c>
      <c r="F738" s="248" t="s">
        <v>1008</v>
      </c>
      <c r="G738" s="245"/>
      <c r="H738" s="249">
        <v>-1.5760000000000001</v>
      </c>
      <c r="I738" s="250"/>
      <c r="J738" s="245"/>
      <c r="K738" s="245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288</v>
      </c>
      <c r="AU738" s="255" t="s">
        <v>86</v>
      </c>
      <c r="AV738" s="13" t="s">
        <v>86</v>
      </c>
      <c r="AW738" s="13" t="s">
        <v>33</v>
      </c>
      <c r="AX738" s="13" t="s">
        <v>77</v>
      </c>
      <c r="AY738" s="255" t="s">
        <v>281</v>
      </c>
    </row>
    <row r="739" s="13" customFormat="1">
      <c r="A739" s="13"/>
      <c r="B739" s="244"/>
      <c r="C739" s="245"/>
      <c r="D739" s="246" t="s">
        <v>288</v>
      </c>
      <c r="E739" s="247" t="s">
        <v>1</v>
      </c>
      <c r="F739" s="248" t="s">
        <v>1012</v>
      </c>
      <c r="G739" s="245"/>
      <c r="H739" s="249">
        <v>-2.1669999999999998</v>
      </c>
      <c r="I739" s="250"/>
      <c r="J739" s="245"/>
      <c r="K739" s="245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288</v>
      </c>
      <c r="AU739" s="255" t="s">
        <v>86</v>
      </c>
      <c r="AV739" s="13" t="s">
        <v>86</v>
      </c>
      <c r="AW739" s="13" t="s">
        <v>33</v>
      </c>
      <c r="AX739" s="13" t="s">
        <v>77</v>
      </c>
      <c r="AY739" s="255" t="s">
        <v>281</v>
      </c>
    </row>
    <row r="740" s="13" customFormat="1">
      <c r="A740" s="13"/>
      <c r="B740" s="244"/>
      <c r="C740" s="245"/>
      <c r="D740" s="246" t="s">
        <v>288</v>
      </c>
      <c r="E740" s="247" t="s">
        <v>1</v>
      </c>
      <c r="F740" s="248" t="s">
        <v>1015</v>
      </c>
      <c r="G740" s="245"/>
      <c r="H740" s="249">
        <v>-3.52</v>
      </c>
      <c r="I740" s="250"/>
      <c r="J740" s="245"/>
      <c r="K740" s="245"/>
      <c r="L740" s="251"/>
      <c r="M740" s="252"/>
      <c r="N740" s="253"/>
      <c r="O740" s="253"/>
      <c r="P740" s="253"/>
      <c r="Q740" s="253"/>
      <c r="R740" s="253"/>
      <c r="S740" s="253"/>
      <c r="T740" s="25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5" t="s">
        <v>288</v>
      </c>
      <c r="AU740" s="255" t="s">
        <v>86</v>
      </c>
      <c r="AV740" s="13" t="s">
        <v>86</v>
      </c>
      <c r="AW740" s="13" t="s">
        <v>33</v>
      </c>
      <c r="AX740" s="13" t="s">
        <v>77</v>
      </c>
      <c r="AY740" s="255" t="s">
        <v>281</v>
      </c>
    </row>
    <row r="741" s="13" customFormat="1">
      <c r="A741" s="13"/>
      <c r="B741" s="244"/>
      <c r="C741" s="245"/>
      <c r="D741" s="246" t="s">
        <v>288</v>
      </c>
      <c r="E741" s="247" t="s">
        <v>1</v>
      </c>
      <c r="F741" s="248" t="s">
        <v>1008</v>
      </c>
      <c r="G741" s="245"/>
      <c r="H741" s="249">
        <v>-1.5760000000000001</v>
      </c>
      <c r="I741" s="250"/>
      <c r="J741" s="245"/>
      <c r="K741" s="245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288</v>
      </c>
      <c r="AU741" s="255" t="s">
        <v>86</v>
      </c>
      <c r="AV741" s="13" t="s">
        <v>86</v>
      </c>
      <c r="AW741" s="13" t="s">
        <v>33</v>
      </c>
      <c r="AX741" s="13" t="s">
        <v>77</v>
      </c>
      <c r="AY741" s="255" t="s">
        <v>281</v>
      </c>
    </row>
    <row r="742" s="13" customFormat="1">
      <c r="A742" s="13"/>
      <c r="B742" s="244"/>
      <c r="C742" s="245"/>
      <c r="D742" s="246" t="s">
        <v>288</v>
      </c>
      <c r="E742" s="247" t="s">
        <v>1</v>
      </c>
      <c r="F742" s="248" t="s">
        <v>1012</v>
      </c>
      <c r="G742" s="245"/>
      <c r="H742" s="249">
        <v>-2.1669999999999998</v>
      </c>
      <c r="I742" s="250"/>
      <c r="J742" s="245"/>
      <c r="K742" s="245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288</v>
      </c>
      <c r="AU742" s="255" t="s">
        <v>86</v>
      </c>
      <c r="AV742" s="13" t="s">
        <v>86</v>
      </c>
      <c r="AW742" s="13" t="s">
        <v>33</v>
      </c>
      <c r="AX742" s="13" t="s">
        <v>77</v>
      </c>
      <c r="AY742" s="255" t="s">
        <v>281</v>
      </c>
    </row>
    <row r="743" s="13" customFormat="1">
      <c r="A743" s="13"/>
      <c r="B743" s="244"/>
      <c r="C743" s="245"/>
      <c r="D743" s="246" t="s">
        <v>288</v>
      </c>
      <c r="E743" s="247" t="s">
        <v>1</v>
      </c>
      <c r="F743" s="248" t="s">
        <v>1008</v>
      </c>
      <c r="G743" s="245"/>
      <c r="H743" s="249">
        <v>-1.5760000000000001</v>
      </c>
      <c r="I743" s="250"/>
      <c r="J743" s="245"/>
      <c r="K743" s="245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288</v>
      </c>
      <c r="AU743" s="255" t="s">
        <v>86</v>
      </c>
      <c r="AV743" s="13" t="s">
        <v>86</v>
      </c>
      <c r="AW743" s="13" t="s">
        <v>33</v>
      </c>
      <c r="AX743" s="13" t="s">
        <v>77</v>
      </c>
      <c r="AY743" s="255" t="s">
        <v>281</v>
      </c>
    </row>
    <row r="744" s="13" customFormat="1">
      <c r="A744" s="13"/>
      <c r="B744" s="244"/>
      <c r="C744" s="245"/>
      <c r="D744" s="246" t="s">
        <v>288</v>
      </c>
      <c r="E744" s="247" t="s">
        <v>1</v>
      </c>
      <c r="F744" s="248" t="s">
        <v>1008</v>
      </c>
      <c r="G744" s="245"/>
      <c r="H744" s="249">
        <v>-1.5760000000000001</v>
      </c>
      <c r="I744" s="250"/>
      <c r="J744" s="245"/>
      <c r="K744" s="245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288</v>
      </c>
      <c r="AU744" s="255" t="s">
        <v>86</v>
      </c>
      <c r="AV744" s="13" t="s">
        <v>86</v>
      </c>
      <c r="AW744" s="13" t="s">
        <v>33</v>
      </c>
      <c r="AX744" s="13" t="s">
        <v>77</v>
      </c>
      <c r="AY744" s="255" t="s">
        <v>281</v>
      </c>
    </row>
    <row r="745" s="13" customFormat="1">
      <c r="A745" s="13"/>
      <c r="B745" s="244"/>
      <c r="C745" s="245"/>
      <c r="D745" s="246" t="s">
        <v>288</v>
      </c>
      <c r="E745" s="247" t="s">
        <v>1</v>
      </c>
      <c r="F745" s="248" t="s">
        <v>1008</v>
      </c>
      <c r="G745" s="245"/>
      <c r="H745" s="249">
        <v>-1.5760000000000001</v>
      </c>
      <c r="I745" s="250"/>
      <c r="J745" s="245"/>
      <c r="K745" s="245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288</v>
      </c>
      <c r="AU745" s="255" t="s">
        <v>86</v>
      </c>
      <c r="AV745" s="13" t="s">
        <v>86</v>
      </c>
      <c r="AW745" s="13" t="s">
        <v>33</v>
      </c>
      <c r="AX745" s="13" t="s">
        <v>77</v>
      </c>
      <c r="AY745" s="255" t="s">
        <v>281</v>
      </c>
    </row>
    <row r="746" s="13" customFormat="1">
      <c r="A746" s="13"/>
      <c r="B746" s="244"/>
      <c r="C746" s="245"/>
      <c r="D746" s="246" t="s">
        <v>288</v>
      </c>
      <c r="E746" s="247" t="s">
        <v>1</v>
      </c>
      <c r="F746" s="248" t="s">
        <v>1306</v>
      </c>
      <c r="G746" s="245"/>
      <c r="H746" s="249">
        <v>-4.8399999999999999</v>
      </c>
      <c r="I746" s="250"/>
      <c r="J746" s="245"/>
      <c r="K746" s="245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288</v>
      </c>
      <c r="AU746" s="255" t="s">
        <v>86</v>
      </c>
      <c r="AV746" s="13" t="s">
        <v>86</v>
      </c>
      <c r="AW746" s="13" t="s">
        <v>33</v>
      </c>
      <c r="AX746" s="13" t="s">
        <v>77</v>
      </c>
      <c r="AY746" s="255" t="s">
        <v>281</v>
      </c>
    </row>
    <row r="747" s="13" customFormat="1">
      <c r="A747" s="13"/>
      <c r="B747" s="244"/>
      <c r="C747" s="245"/>
      <c r="D747" s="246" t="s">
        <v>288</v>
      </c>
      <c r="E747" s="247" t="s">
        <v>1</v>
      </c>
      <c r="F747" s="248" t="s">
        <v>1015</v>
      </c>
      <c r="G747" s="245"/>
      <c r="H747" s="249">
        <v>-3.52</v>
      </c>
      <c r="I747" s="250"/>
      <c r="J747" s="245"/>
      <c r="K747" s="245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288</v>
      </c>
      <c r="AU747" s="255" t="s">
        <v>86</v>
      </c>
      <c r="AV747" s="13" t="s">
        <v>86</v>
      </c>
      <c r="AW747" s="13" t="s">
        <v>33</v>
      </c>
      <c r="AX747" s="13" t="s">
        <v>77</v>
      </c>
      <c r="AY747" s="255" t="s">
        <v>281</v>
      </c>
    </row>
    <row r="748" s="13" customFormat="1">
      <c r="A748" s="13"/>
      <c r="B748" s="244"/>
      <c r="C748" s="245"/>
      <c r="D748" s="246" t="s">
        <v>288</v>
      </c>
      <c r="E748" s="247" t="s">
        <v>1</v>
      </c>
      <c r="F748" s="248" t="s">
        <v>1008</v>
      </c>
      <c r="G748" s="245"/>
      <c r="H748" s="249">
        <v>-1.5760000000000001</v>
      </c>
      <c r="I748" s="250"/>
      <c r="J748" s="245"/>
      <c r="K748" s="245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288</v>
      </c>
      <c r="AU748" s="255" t="s">
        <v>86</v>
      </c>
      <c r="AV748" s="13" t="s">
        <v>86</v>
      </c>
      <c r="AW748" s="13" t="s">
        <v>33</v>
      </c>
      <c r="AX748" s="13" t="s">
        <v>77</v>
      </c>
      <c r="AY748" s="255" t="s">
        <v>281</v>
      </c>
    </row>
    <row r="749" s="15" customFormat="1">
      <c r="A749" s="15"/>
      <c r="B749" s="267"/>
      <c r="C749" s="268"/>
      <c r="D749" s="246" t="s">
        <v>288</v>
      </c>
      <c r="E749" s="269" t="s">
        <v>1</v>
      </c>
      <c r="F749" s="270" t="s">
        <v>600</v>
      </c>
      <c r="G749" s="268"/>
      <c r="H749" s="271">
        <v>-729.23400000000004</v>
      </c>
      <c r="I749" s="272"/>
      <c r="J749" s="268"/>
      <c r="K749" s="268"/>
      <c r="L749" s="273"/>
      <c r="M749" s="274"/>
      <c r="N749" s="275"/>
      <c r="O749" s="275"/>
      <c r="P749" s="275"/>
      <c r="Q749" s="275"/>
      <c r="R749" s="275"/>
      <c r="S749" s="275"/>
      <c r="T749" s="276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7" t="s">
        <v>288</v>
      </c>
      <c r="AU749" s="277" t="s">
        <v>86</v>
      </c>
      <c r="AV749" s="15" t="s">
        <v>94</v>
      </c>
      <c r="AW749" s="15" t="s">
        <v>33</v>
      </c>
      <c r="AX749" s="15" t="s">
        <v>77</v>
      </c>
      <c r="AY749" s="277" t="s">
        <v>281</v>
      </c>
    </row>
    <row r="750" s="14" customFormat="1">
      <c r="A750" s="14"/>
      <c r="B750" s="256"/>
      <c r="C750" s="257"/>
      <c r="D750" s="246" t="s">
        <v>288</v>
      </c>
      <c r="E750" s="258" t="s">
        <v>1</v>
      </c>
      <c r="F750" s="259" t="s">
        <v>290</v>
      </c>
      <c r="G750" s="257"/>
      <c r="H750" s="260">
        <v>2231.0810000000101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288</v>
      </c>
      <c r="AU750" s="266" t="s">
        <v>86</v>
      </c>
      <c r="AV750" s="14" t="s">
        <v>119</v>
      </c>
      <c r="AW750" s="14" t="s">
        <v>33</v>
      </c>
      <c r="AX750" s="14" t="s">
        <v>84</v>
      </c>
      <c r="AY750" s="266" t="s">
        <v>281</v>
      </c>
    </row>
    <row r="751" s="2" customFormat="1" ht="24.15" customHeight="1">
      <c r="A751" s="39"/>
      <c r="B751" s="40"/>
      <c r="C751" s="230" t="s">
        <v>638</v>
      </c>
      <c r="D751" s="230" t="s">
        <v>283</v>
      </c>
      <c r="E751" s="231" t="s">
        <v>1337</v>
      </c>
      <c r="F751" s="232" t="s">
        <v>1338</v>
      </c>
      <c r="G751" s="233" t="s">
        <v>321</v>
      </c>
      <c r="H751" s="234">
        <v>2227.2629999999999</v>
      </c>
      <c r="I751" s="235"/>
      <c r="J751" s="236">
        <f>ROUND(I751*H751,2)</f>
        <v>0</v>
      </c>
      <c r="K751" s="237"/>
      <c r="L751" s="45"/>
      <c r="M751" s="238" t="s">
        <v>1</v>
      </c>
      <c r="N751" s="239" t="s">
        <v>42</v>
      </c>
      <c r="O751" s="92"/>
      <c r="P751" s="240">
        <f>O751*H751</f>
        <v>0</v>
      </c>
      <c r="Q751" s="240">
        <v>0.0043800000000000002</v>
      </c>
      <c r="R751" s="240">
        <f>Q751*H751</f>
        <v>9.7554119400000001</v>
      </c>
      <c r="S751" s="240">
        <v>0</v>
      </c>
      <c r="T751" s="241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2" t="s">
        <v>119</v>
      </c>
      <c r="AT751" s="242" t="s">
        <v>283</v>
      </c>
      <c r="AU751" s="242" t="s">
        <v>86</v>
      </c>
      <c r="AY751" s="18" t="s">
        <v>281</v>
      </c>
      <c r="BE751" s="243">
        <f>IF(N751="základní",J751,0)</f>
        <v>0</v>
      </c>
      <c r="BF751" s="243">
        <f>IF(N751="snížená",J751,0)</f>
        <v>0</v>
      </c>
      <c r="BG751" s="243">
        <f>IF(N751="zákl. přenesená",J751,0)</f>
        <v>0</v>
      </c>
      <c r="BH751" s="243">
        <f>IF(N751="sníž. přenesená",J751,0)</f>
        <v>0</v>
      </c>
      <c r="BI751" s="243">
        <f>IF(N751="nulová",J751,0)</f>
        <v>0</v>
      </c>
      <c r="BJ751" s="18" t="s">
        <v>84</v>
      </c>
      <c r="BK751" s="243">
        <f>ROUND(I751*H751,2)</f>
        <v>0</v>
      </c>
      <c r="BL751" s="18" t="s">
        <v>119</v>
      </c>
      <c r="BM751" s="242" t="s">
        <v>1339</v>
      </c>
    </row>
    <row r="752" s="13" customFormat="1">
      <c r="A752" s="13"/>
      <c r="B752" s="244"/>
      <c r="C752" s="245"/>
      <c r="D752" s="246" t="s">
        <v>288</v>
      </c>
      <c r="E752" s="247" t="s">
        <v>1</v>
      </c>
      <c r="F752" s="248" t="s">
        <v>1222</v>
      </c>
      <c r="G752" s="245"/>
      <c r="H752" s="249">
        <v>90.724000000000004</v>
      </c>
      <c r="I752" s="250"/>
      <c r="J752" s="245"/>
      <c r="K752" s="245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288</v>
      </c>
      <c r="AU752" s="255" t="s">
        <v>86</v>
      </c>
      <c r="AV752" s="13" t="s">
        <v>86</v>
      </c>
      <c r="AW752" s="13" t="s">
        <v>33</v>
      </c>
      <c r="AX752" s="13" t="s">
        <v>77</v>
      </c>
      <c r="AY752" s="255" t="s">
        <v>281</v>
      </c>
    </row>
    <row r="753" s="13" customFormat="1">
      <c r="A753" s="13"/>
      <c r="B753" s="244"/>
      <c r="C753" s="245"/>
      <c r="D753" s="246" t="s">
        <v>288</v>
      </c>
      <c r="E753" s="247" t="s">
        <v>1</v>
      </c>
      <c r="F753" s="248" t="s">
        <v>1224</v>
      </c>
      <c r="G753" s="245"/>
      <c r="H753" s="249">
        <v>51.768000000000001</v>
      </c>
      <c r="I753" s="250"/>
      <c r="J753" s="245"/>
      <c r="K753" s="245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288</v>
      </c>
      <c r="AU753" s="255" t="s">
        <v>86</v>
      </c>
      <c r="AV753" s="13" t="s">
        <v>86</v>
      </c>
      <c r="AW753" s="13" t="s">
        <v>33</v>
      </c>
      <c r="AX753" s="13" t="s">
        <v>77</v>
      </c>
      <c r="AY753" s="255" t="s">
        <v>281</v>
      </c>
    </row>
    <row r="754" s="13" customFormat="1">
      <c r="A754" s="13"/>
      <c r="B754" s="244"/>
      <c r="C754" s="245"/>
      <c r="D754" s="246" t="s">
        <v>288</v>
      </c>
      <c r="E754" s="247" t="s">
        <v>1</v>
      </c>
      <c r="F754" s="248" t="s">
        <v>1226</v>
      </c>
      <c r="G754" s="245"/>
      <c r="H754" s="249">
        <v>47.304000000000002</v>
      </c>
      <c r="I754" s="250"/>
      <c r="J754" s="245"/>
      <c r="K754" s="245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288</v>
      </c>
      <c r="AU754" s="255" t="s">
        <v>86</v>
      </c>
      <c r="AV754" s="13" t="s">
        <v>86</v>
      </c>
      <c r="AW754" s="13" t="s">
        <v>33</v>
      </c>
      <c r="AX754" s="13" t="s">
        <v>77</v>
      </c>
      <c r="AY754" s="255" t="s">
        <v>281</v>
      </c>
    </row>
    <row r="755" s="13" customFormat="1">
      <c r="A755" s="13"/>
      <c r="B755" s="244"/>
      <c r="C755" s="245"/>
      <c r="D755" s="246" t="s">
        <v>288</v>
      </c>
      <c r="E755" s="247" t="s">
        <v>1</v>
      </c>
      <c r="F755" s="248" t="s">
        <v>1227</v>
      </c>
      <c r="G755" s="245"/>
      <c r="H755" s="249">
        <v>63.216000000000001</v>
      </c>
      <c r="I755" s="250"/>
      <c r="J755" s="245"/>
      <c r="K755" s="245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288</v>
      </c>
      <c r="AU755" s="255" t="s">
        <v>86</v>
      </c>
      <c r="AV755" s="13" t="s">
        <v>86</v>
      </c>
      <c r="AW755" s="13" t="s">
        <v>33</v>
      </c>
      <c r="AX755" s="13" t="s">
        <v>77</v>
      </c>
      <c r="AY755" s="255" t="s">
        <v>281</v>
      </c>
    </row>
    <row r="756" s="13" customFormat="1">
      <c r="A756" s="13"/>
      <c r="B756" s="244"/>
      <c r="C756" s="245"/>
      <c r="D756" s="246" t="s">
        <v>288</v>
      </c>
      <c r="E756" s="247" t="s">
        <v>1</v>
      </c>
      <c r="F756" s="248" t="s">
        <v>1229</v>
      </c>
      <c r="G756" s="245"/>
      <c r="H756" s="249">
        <v>70.920000000000002</v>
      </c>
      <c r="I756" s="250"/>
      <c r="J756" s="245"/>
      <c r="K756" s="245"/>
      <c r="L756" s="251"/>
      <c r="M756" s="252"/>
      <c r="N756" s="253"/>
      <c r="O756" s="253"/>
      <c r="P756" s="253"/>
      <c r="Q756" s="253"/>
      <c r="R756" s="253"/>
      <c r="S756" s="253"/>
      <c r="T756" s="25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5" t="s">
        <v>288</v>
      </c>
      <c r="AU756" s="255" t="s">
        <v>86</v>
      </c>
      <c r="AV756" s="13" t="s">
        <v>86</v>
      </c>
      <c r="AW756" s="13" t="s">
        <v>33</v>
      </c>
      <c r="AX756" s="13" t="s">
        <v>77</v>
      </c>
      <c r="AY756" s="255" t="s">
        <v>281</v>
      </c>
    </row>
    <row r="757" s="13" customFormat="1">
      <c r="A757" s="13"/>
      <c r="B757" s="244"/>
      <c r="C757" s="245"/>
      <c r="D757" s="246" t="s">
        <v>288</v>
      </c>
      <c r="E757" s="247" t="s">
        <v>1</v>
      </c>
      <c r="F757" s="248" t="s">
        <v>1231</v>
      </c>
      <c r="G757" s="245"/>
      <c r="H757" s="249">
        <v>58.32</v>
      </c>
      <c r="I757" s="250"/>
      <c r="J757" s="245"/>
      <c r="K757" s="245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288</v>
      </c>
      <c r="AU757" s="255" t="s">
        <v>86</v>
      </c>
      <c r="AV757" s="13" t="s">
        <v>86</v>
      </c>
      <c r="AW757" s="13" t="s">
        <v>33</v>
      </c>
      <c r="AX757" s="13" t="s">
        <v>77</v>
      </c>
      <c r="AY757" s="255" t="s">
        <v>281</v>
      </c>
    </row>
    <row r="758" s="13" customFormat="1">
      <c r="A758" s="13"/>
      <c r="B758" s="244"/>
      <c r="C758" s="245"/>
      <c r="D758" s="246" t="s">
        <v>288</v>
      </c>
      <c r="E758" s="247" t="s">
        <v>1</v>
      </c>
      <c r="F758" s="248" t="s">
        <v>1233</v>
      </c>
      <c r="G758" s="245"/>
      <c r="H758" s="249">
        <v>58.32</v>
      </c>
      <c r="I758" s="250"/>
      <c r="J758" s="245"/>
      <c r="K758" s="245"/>
      <c r="L758" s="251"/>
      <c r="M758" s="252"/>
      <c r="N758" s="253"/>
      <c r="O758" s="253"/>
      <c r="P758" s="253"/>
      <c r="Q758" s="253"/>
      <c r="R758" s="253"/>
      <c r="S758" s="253"/>
      <c r="T758" s="25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5" t="s">
        <v>288</v>
      </c>
      <c r="AU758" s="255" t="s">
        <v>86</v>
      </c>
      <c r="AV758" s="13" t="s">
        <v>86</v>
      </c>
      <c r="AW758" s="13" t="s">
        <v>33</v>
      </c>
      <c r="AX758" s="13" t="s">
        <v>77</v>
      </c>
      <c r="AY758" s="255" t="s">
        <v>281</v>
      </c>
    </row>
    <row r="759" s="13" customFormat="1">
      <c r="A759" s="13"/>
      <c r="B759" s="244"/>
      <c r="C759" s="245"/>
      <c r="D759" s="246" t="s">
        <v>288</v>
      </c>
      <c r="E759" s="247" t="s">
        <v>1</v>
      </c>
      <c r="F759" s="248" t="s">
        <v>1235</v>
      </c>
      <c r="G759" s="245"/>
      <c r="H759" s="249">
        <v>59.759999999999998</v>
      </c>
      <c r="I759" s="250"/>
      <c r="J759" s="245"/>
      <c r="K759" s="245"/>
      <c r="L759" s="251"/>
      <c r="M759" s="252"/>
      <c r="N759" s="253"/>
      <c r="O759" s="253"/>
      <c r="P759" s="253"/>
      <c r="Q759" s="253"/>
      <c r="R759" s="253"/>
      <c r="S759" s="253"/>
      <c r="T759" s="25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5" t="s">
        <v>288</v>
      </c>
      <c r="AU759" s="255" t="s">
        <v>86</v>
      </c>
      <c r="AV759" s="13" t="s">
        <v>86</v>
      </c>
      <c r="AW759" s="13" t="s">
        <v>33</v>
      </c>
      <c r="AX759" s="13" t="s">
        <v>77</v>
      </c>
      <c r="AY759" s="255" t="s">
        <v>281</v>
      </c>
    </row>
    <row r="760" s="13" customFormat="1">
      <c r="A760" s="13"/>
      <c r="B760" s="244"/>
      <c r="C760" s="245"/>
      <c r="D760" s="246" t="s">
        <v>288</v>
      </c>
      <c r="E760" s="247" t="s">
        <v>1</v>
      </c>
      <c r="F760" s="248" t="s">
        <v>1237</v>
      </c>
      <c r="G760" s="245"/>
      <c r="H760" s="249">
        <v>75.239999999999995</v>
      </c>
      <c r="I760" s="250"/>
      <c r="J760" s="245"/>
      <c r="K760" s="245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288</v>
      </c>
      <c r="AU760" s="255" t="s">
        <v>86</v>
      </c>
      <c r="AV760" s="13" t="s">
        <v>86</v>
      </c>
      <c r="AW760" s="13" t="s">
        <v>33</v>
      </c>
      <c r="AX760" s="13" t="s">
        <v>77</v>
      </c>
      <c r="AY760" s="255" t="s">
        <v>281</v>
      </c>
    </row>
    <row r="761" s="13" customFormat="1">
      <c r="A761" s="13"/>
      <c r="B761" s="244"/>
      <c r="C761" s="245"/>
      <c r="D761" s="246" t="s">
        <v>288</v>
      </c>
      <c r="E761" s="247" t="s">
        <v>1</v>
      </c>
      <c r="F761" s="248" t="s">
        <v>1239</v>
      </c>
      <c r="G761" s="245"/>
      <c r="H761" s="249">
        <v>41.039999999999999</v>
      </c>
      <c r="I761" s="250"/>
      <c r="J761" s="245"/>
      <c r="K761" s="245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288</v>
      </c>
      <c r="AU761" s="255" t="s">
        <v>86</v>
      </c>
      <c r="AV761" s="13" t="s">
        <v>86</v>
      </c>
      <c r="AW761" s="13" t="s">
        <v>33</v>
      </c>
      <c r="AX761" s="13" t="s">
        <v>77</v>
      </c>
      <c r="AY761" s="255" t="s">
        <v>281</v>
      </c>
    </row>
    <row r="762" s="13" customFormat="1">
      <c r="A762" s="13"/>
      <c r="B762" s="244"/>
      <c r="C762" s="245"/>
      <c r="D762" s="246" t="s">
        <v>288</v>
      </c>
      <c r="E762" s="247" t="s">
        <v>1</v>
      </c>
      <c r="F762" s="248" t="s">
        <v>1241</v>
      </c>
      <c r="G762" s="245"/>
      <c r="H762" s="249">
        <v>50.241999999999997</v>
      </c>
      <c r="I762" s="250"/>
      <c r="J762" s="245"/>
      <c r="K762" s="245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288</v>
      </c>
      <c r="AU762" s="255" t="s">
        <v>86</v>
      </c>
      <c r="AV762" s="13" t="s">
        <v>86</v>
      </c>
      <c r="AW762" s="13" t="s">
        <v>33</v>
      </c>
      <c r="AX762" s="13" t="s">
        <v>77</v>
      </c>
      <c r="AY762" s="255" t="s">
        <v>281</v>
      </c>
    </row>
    <row r="763" s="13" customFormat="1">
      <c r="A763" s="13"/>
      <c r="B763" s="244"/>
      <c r="C763" s="245"/>
      <c r="D763" s="246" t="s">
        <v>288</v>
      </c>
      <c r="E763" s="247" t="s">
        <v>1</v>
      </c>
      <c r="F763" s="248" t="s">
        <v>1242</v>
      </c>
      <c r="G763" s="245"/>
      <c r="H763" s="249">
        <v>49.5</v>
      </c>
      <c r="I763" s="250"/>
      <c r="J763" s="245"/>
      <c r="K763" s="245"/>
      <c r="L763" s="251"/>
      <c r="M763" s="252"/>
      <c r="N763" s="253"/>
      <c r="O763" s="253"/>
      <c r="P763" s="253"/>
      <c r="Q763" s="253"/>
      <c r="R763" s="253"/>
      <c r="S763" s="253"/>
      <c r="T763" s="25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5" t="s">
        <v>288</v>
      </c>
      <c r="AU763" s="255" t="s">
        <v>86</v>
      </c>
      <c r="AV763" s="13" t="s">
        <v>86</v>
      </c>
      <c r="AW763" s="13" t="s">
        <v>33</v>
      </c>
      <c r="AX763" s="13" t="s">
        <v>77</v>
      </c>
      <c r="AY763" s="255" t="s">
        <v>281</v>
      </c>
    </row>
    <row r="764" s="13" customFormat="1">
      <c r="A764" s="13"/>
      <c r="B764" s="244"/>
      <c r="C764" s="245"/>
      <c r="D764" s="246" t="s">
        <v>288</v>
      </c>
      <c r="E764" s="247" t="s">
        <v>1</v>
      </c>
      <c r="F764" s="248" t="s">
        <v>1243</v>
      </c>
      <c r="G764" s="245"/>
      <c r="H764" s="249">
        <v>65.138000000000005</v>
      </c>
      <c r="I764" s="250"/>
      <c r="J764" s="245"/>
      <c r="K764" s="245"/>
      <c r="L764" s="251"/>
      <c r="M764" s="252"/>
      <c r="N764" s="253"/>
      <c r="O764" s="253"/>
      <c r="P764" s="253"/>
      <c r="Q764" s="253"/>
      <c r="R764" s="253"/>
      <c r="S764" s="253"/>
      <c r="T764" s="25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5" t="s">
        <v>288</v>
      </c>
      <c r="AU764" s="255" t="s">
        <v>86</v>
      </c>
      <c r="AV764" s="13" t="s">
        <v>86</v>
      </c>
      <c r="AW764" s="13" t="s">
        <v>33</v>
      </c>
      <c r="AX764" s="13" t="s">
        <v>77</v>
      </c>
      <c r="AY764" s="255" t="s">
        <v>281</v>
      </c>
    </row>
    <row r="765" s="13" customFormat="1">
      <c r="A765" s="13"/>
      <c r="B765" s="244"/>
      <c r="C765" s="245"/>
      <c r="D765" s="246" t="s">
        <v>288</v>
      </c>
      <c r="E765" s="247" t="s">
        <v>1</v>
      </c>
      <c r="F765" s="248" t="s">
        <v>1245</v>
      </c>
      <c r="G765" s="245"/>
      <c r="H765" s="249">
        <v>65.858000000000004</v>
      </c>
      <c r="I765" s="250"/>
      <c r="J765" s="245"/>
      <c r="K765" s="245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288</v>
      </c>
      <c r="AU765" s="255" t="s">
        <v>86</v>
      </c>
      <c r="AV765" s="13" t="s">
        <v>86</v>
      </c>
      <c r="AW765" s="13" t="s">
        <v>33</v>
      </c>
      <c r="AX765" s="13" t="s">
        <v>77</v>
      </c>
      <c r="AY765" s="255" t="s">
        <v>281</v>
      </c>
    </row>
    <row r="766" s="13" customFormat="1">
      <c r="A766" s="13"/>
      <c r="B766" s="244"/>
      <c r="C766" s="245"/>
      <c r="D766" s="246" t="s">
        <v>288</v>
      </c>
      <c r="E766" s="247" t="s">
        <v>1</v>
      </c>
      <c r="F766" s="248" t="s">
        <v>1247</v>
      </c>
      <c r="G766" s="245"/>
      <c r="H766" s="249">
        <v>52.582000000000001</v>
      </c>
      <c r="I766" s="250"/>
      <c r="J766" s="245"/>
      <c r="K766" s="245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288</v>
      </c>
      <c r="AU766" s="255" t="s">
        <v>86</v>
      </c>
      <c r="AV766" s="13" t="s">
        <v>86</v>
      </c>
      <c r="AW766" s="13" t="s">
        <v>33</v>
      </c>
      <c r="AX766" s="13" t="s">
        <v>77</v>
      </c>
      <c r="AY766" s="255" t="s">
        <v>281</v>
      </c>
    </row>
    <row r="767" s="13" customFormat="1">
      <c r="A767" s="13"/>
      <c r="B767" s="244"/>
      <c r="C767" s="245"/>
      <c r="D767" s="246" t="s">
        <v>288</v>
      </c>
      <c r="E767" s="247" t="s">
        <v>1</v>
      </c>
      <c r="F767" s="248" t="s">
        <v>1249</v>
      </c>
      <c r="G767" s="245"/>
      <c r="H767" s="249">
        <v>75.599999999999994</v>
      </c>
      <c r="I767" s="250"/>
      <c r="J767" s="245"/>
      <c r="K767" s="245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288</v>
      </c>
      <c r="AU767" s="255" t="s">
        <v>86</v>
      </c>
      <c r="AV767" s="13" t="s">
        <v>86</v>
      </c>
      <c r="AW767" s="13" t="s">
        <v>33</v>
      </c>
      <c r="AX767" s="13" t="s">
        <v>77</v>
      </c>
      <c r="AY767" s="255" t="s">
        <v>281</v>
      </c>
    </row>
    <row r="768" s="13" customFormat="1">
      <c r="A768" s="13"/>
      <c r="B768" s="244"/>
      <c r="C768" s="245"/>
      <c r="D768" s="246" t="s">
        <v>288</v>
      </c>
      <c r="E768" s="247" t="s">
        <v>1</v>
      </c>
      <c r="F768" s="248" t="s">
        <v>1251</v>
      </c>
      <c r="G768" s="245"/>
      <c r="H768" s="249">
        <v>70.560000000000002</v>
      </c>
      <c r="I768" s="250"/>
      <c r="J768" s="245"/>
      <c r="K768" s="245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288</v>
      </c>
      <c r="AU768" s="255" t="s">
        <v>86</v>
      </c>
      <c r="AV768" s="13" t="s">
        <v>86</v>
      </c>
      <c r="AW768" s="13" t="s">
        <v>33</v>
      </c>
      <c r="AX768" s="13" t="s">
        <v>77</v>
      </c>
      <c r="AY768" s="255" t="s">
        <v>281</v>
      </c>
    </row>
    <row r="769" s="13" customFormat="1">
      <c r="A769" s="13"/>
      <c r="B769" s="244"/>
      <c r="C769" s="245"/>
      <c r="D769" s="246" t="s">
        <v>288</v>
      </c>
      <c r="E769" s="247" t="s">
        <v>1</v>
      </c>
      <c r="F769" s="248" t="s">
        <v>1252</v>
      </c>
      <c r="G769" s="245"/>
      <c r="H769" s="249">
        <v>79.920000000000002</v>
      </c>
      <c r="I769" s="250"/>
      <c r="J769" s="245"/>
      <c r="K769" s="245"/>
      <c r="L769" s="251"/>
      <c r="M769" s="252"/>
      <c r="N769" s="253"/>
      <c r="O769" s="253"/>
      <c r="P769" s="253"/>
      <c r="Q769" s="253"/>
      <c r="R769" s="253"/>
      <c r="S769" s="253"/>
      <c r="T769" s="25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5" t="s">
        <v>288</v>
      </c>
      <c r="AU769" s="255" t="s">
        <v>86</v>
      </c>
      <c r="AV769" s="13" t="s">
        <v>86</v>
      </c>
      <c r="AW769" s="13" t="s">
        <v>33</v>
      </c>
      <c r="AX769" s="13" t="s">
        <v>77</v>
      </c>
      <c r="AY769" s="255" t="s">
        <v>281</v>
      </c>
    </row>
    <row r="770" s="13" customFormat="1">
      <c r="A770" s="13"/>
      <c r="B770" s="244"/>
      <c r="C770" s="245"/>
      <c r="D770" s="246" t="s">
        <v>288</v>
      </c>
      <c r="E770" s="247" t="s">
        <v>1</v>
      </c>
      <c r="F770" s="248" t="s">
        <v>1254</v>
      </c>
      <c r="G770" s="245"/>
      <c r="H770" s="249">
        <v>61.200000000000003</v>
      </c>
      <c r="I770" s="250"/>
      <c r="J770" s="245"/>
      <c r="K770" s="245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288</v>
      </c>
      <c r="AU770" s="255" t="s">
        <v>86</v>
      </c>
      <c r="AV770" s="13" t="s">
        <v>86</v>
      </c>
      <c r="AW770" s="13" t="s">
        <v>33</v>
      </c>
      <c r="AX770" s="13" t="s">
        <v>77</v>
      </c>
      <c r="AY770" s="255" t="s">
        <v>281</v>
      </c>
    </row>
    <row r="771" s="13" customFormat="1">
      <c r="A771" s="13"/>
      <c r="B771" s="244"/>
      <c r="C771" s="245"/>
      <c r="D771" s="246" t="s">
        <v>288</v>
      </c>
      <c r="E771" s="247" t="s">
        <v>1</v>
      </c>
      <c r="F771" s="248" t="s">
        <v>1255</v>
      </c>
      <c r="G771" s="245"/>
      <c r="H771" s="249">
        <v>62.640000000000001</v>
      </c>
      <c r="I771" s="250"/>
      <c r="J771" s="245"/>
      <c r="K771" s="245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288</v>
      </c>
      <c r="AU771" s="255" t="s">
        <v>86</v>
      </c>
      <c r="AV771" s="13" t="s">
        <v>86</v>
      </c>
      <c r="AW771" s="13" t="s">
        <v>33</v>
      </c>
      <c r="AX771" s="13" t="s">
        <v>77</v>
      </c>
      <c r="AY771" s="255" t="s">
        <v>281</v>
      </c>
    </row>
    <row r="772" s="13" customFormat="1">
      <c r="A772" s="13"/>
      <c r="B772" s="244"/>
      <c r="C772" s="245"/>
      <c r="D772" s="246" t="s">
        <v>288</v>
      </c>
      <c r="E772" s="247" t="s">
        <v>1</v>
      </c>
      <c r="F772" s="248" t="s">
        <v>1256</v>
      </c>
      <c r="G772" s="245"/>
      <c r="H772" s="249">
        <v>43.560000000000002</v>
      </c>
      <c r="I772" s="250"/>
      <c r="J772" s="245"/>
      <c r="K772" s="245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288</v>
      </c>
      <c r="AU772" s="255" t="s">
        <v>86</v>
      </c>
      <c r="AV772" s="13" t="s">
        <v>86</v>
      </c>
      <c r="AW772" s="13" t="s">
        <v>33</v>
      </c>
      <c r="AX772" s="13" t="s">
        <v>77</v>
      </c>
      <c r="AY772" s="255" t="s">
        <v>281</v>
      </c>
    </row>
    <row r="773" s="13" customFormat="1">
      <c r="A773" s="13"/>
      <c r="B773" s="244"/>
      <c r="C773" s="245"/>
      <c r="D773" s="246" t="s">
        <v>288</v>
      </c>
      <c r="E773" s="247" t="s">
        <v>1</v>
      </c>
      <c r="F773" s="248" t="s">
        <v>1259</v>
      </c>
      <c r="G773" s="245"/>
      <c r="H773" s="249">
        <v>61.920000000000002</v>
      </c>
      <c r="I773" s="250"/>
      <c r="J773" s="245"/>
      <c r="K773" s="245"/>
      <c r="L773" s="251"/>
      <c r="M773" s="252"/>
      <c r="N773" s="253"/>
      <c r="O773" s="253"/>
      <c r="P773" s="253"/>
      <c r="Q773" s="253"/>
      <c r="R773" s="253"/>
      <c r="S773" s="253"/>
      <c r="T773" s="25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5" t="s">
        <v>288</v>
      </c>
      <c r="AU773" s="255" t="s">
        <v>86</v>
      </c>
      <c r="AV773" s="13" t="s">
        <v>86</v>
      </c>
      <c r="AW773" s="13" t="s">
        <v>33</v>
      </c>
      <c r="AX773" s="13" t="s">
        <v>77</v>
      </c>
      <c r="AY773" s="255" t="s">
        <v>281</v>
      </c>
    </row>
    <row r="774" s="13" customFormat="1">
      <c r="A774" s="13"/>
      <c r="B774" s="244"/>
      <c r="C774" s="245"/>
      <c r="D774" s="246" t="s">
        <v>288</v>
      </c>
      <c r="E774" s="247" t="s">
        <v>1</v>
      </c>
      <c r="F774" s="248" t="s">
        <v>1260</v>
      </c>
      <c r="G774" s="245"/>
      <c r="H774" s="249">
        <v>54.345999999999997</v>
      </c>
      <c r="I774" s="250"/>
      <c r="J774" s="245"/>
      <c r="K774" s="245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288</v>
      </c>
      <c r="AU774" s="255" t="s">
        <v>86</v>
      </c>
      <c r="AV774" s="13" t="s">
        <v>86</v>
      </c>
      <c r="AW774" s="13" t="s">
        <v>33</v>
      </c>
      <c r="AX774" s="13" t="s">
        <v>77</v>
      </c>
      <c r="AY774" s="255" t="s">
        <v>281</v>
      </c>
    </row>
    <row r="775" s="13" customFormat="1">
      <c r="A775" s="13"/>
      <c r="B775" s="244"/>
      <c r="C775" s="245"/>
      <c r="D775" s="246" t="s">
        <v>288</v>
      </c>
      <c r="E775" s="247" t="s">
        <v>1</v>
      </c>
      <c r="F775" s="248" t="s">
        <v>1262</v>
      </c>
      <c r="G775" s="245"/>
      <c r="H775" s="249">
        <v>134.42400000000001</v>
      </c>
      <c r="I775" s="250"/>
      <c r="J775" s="245"/>
      <c r="K775" s="245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288</v>
      </c>
      <c r="AU775" s="255" t="s">
        <v>86</v>
      </c>
      <c r="AV775" s="13" t="s">
        <v>86</v>
      </c>
      <c r="AW775" s="13" t="s">
        <v>33</v>
      </c>
      <c r="AX775" s="13" t="s">
        <v>77</v>
      </c>
      <c r="AY775" s="255" t="s">
        <v>281</v>
      </c>
    </row>
    <row r="776" s="13" customFormat="1">
      <c r="A776" s="13"/>
      <c r="B776" s="244"/>
      <c r="C776" s="245"/>
      <c r="D776" s="246" t="s">
        <v>288</v>
      </c>
      <c r="E776" s="247" t="s">
        <v>1</v>
      </c>
      <c r="F776" s="248" t="s">
        <v>1263</v>
      </c>
      <c r="G776" s="245"/>
      <c r="H776" s="249">
        <v>81</v>
      </c>
      <c r="I776" s="250"/>
      <c r="J776" s="245"/>
      <c r="K776" s="245"/>
      <c r="L776" s="251"/>
      <c r="M776" s="252"/>
      <c r="N776" s="253"/>
      <c r="O776" s="253"/>
      <c r="P776" s="253"/>
      <c r="Q776" s="253"/>
      <c r="R776" s="253"/>
      <c r="S776" s="253"/>
      <c r="T776" s="25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5" t="s">
        <v>288</v>
      </c>
      <c r="AU776" s="255" t="s">
        <v>86</v>
      </c>
      <c r="AV776" s="13" t="s">
        <v>86</v>
      </c>
      <c r="AW776" s="13" t="s">
        <v>33</v>
      </c>
      <c r="AX776" s="13" t="s">
        <v>77</v>
      </c>
      <c r="AY776" s="255" t="s">
        <v>281</v>
      </c>
    </row>
    <row r="777" s="13" customFormat="1">
      <c r="A777" s="13"/>
      <c r="B777" s="244"/>
      <c r="C777" s="245"/>
      <c r="D777" s="246" t="s">
        <v>288</v>
      </c>
      <c r="E777" s="247" t="s">
        <v>1</v>
      </c>
      <c r="F777" s="248" t="s">
        <v>1264</v>
      </c>
      <c r="G777" s="245"/>
      <c r="H777" s="249">
        <v>29.879999999999999</v>
      </c>
      <c r="I777" s="250"/>
      <c r="J777" s="245"/>
      <c r="K777" s="245"/>
      <c r="L777" s="251"/>
      <c r="M777" s="252"/>
      <c r="N777" s="253"/>
      <c r="O777" s="253"/>
      <c r="P777" s="253"/>
      <c r="Q777" s="253"/>
      <c r="R777" s="253"/>
      <c r="S777" s="253"/>
      <c r="T777" s="25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5" t="s">
        <v>288</v>
      </c>
      <c r="AU777" s="255" t="s">
        <v>86</v>
      </c>
      <c r="AV777" s="13" t="s">
        <v>86</v>
      </c>
      <c r="AW777" s="13" t="s">
        <v>33</v>
      </c>
      <c r="AX777" s="13" t="s">
        <v>77</v>
      </c>
      <c r="AY777" s="255" t="s">
        <v>281</v>
      </c>
    </row>
    <row r="778" s="13" customFormat="1">
      <c r="A778" s="13"/>
      <c r="B778" s="244"/>
      <c r="C778" s="245"/>
      <c r="D778" s="246" t="s">
        <v>288</v>
      </c>
      <c r="E778" s="247" t="s">
        <v>1</v>
      </c>
      <c r="F778" s="248" t="s">
        <v>1265</v>
      </c>
      <c r="G778" s="245"/>
      <c r="H778" s="249">
        <v>55.079999999999998</v>
      </c>
      <c r="I778" s="250"/>
      <c r="J778" s="245"/>
      <c r="K778" s="245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288</v>
      </c>
      <c r="AU778" s="255" t="s">
        <v>86</v>
      </c>
      <c r="AV778" s="13" t="s">
        <v>86</v>
      </c>
      <c r="AW778" s="13" t="s">
        <v>33</v>
      </c>
      <c r="AX778" s="13" t="s">
        <v>77</v>
      </c>
      <c r="AY778" s="255" t="s">
        <v>281</v>
      </c>
    </row>
    <row r="779" s="13" customFormat="1">
      <c r="A779" s="13"/>
      <c r="B779" s="244"/>
      <c r="C779" s="245"/>
      <c r="D779" s="246" t="s">
        <v>288</v>
      </c>
      <c r="E779" s="247" t="s">
        <v>1</v>
      </c>
      <c r="F779" s="248" t="s">
        <v>1266</v>
      </c>
      <c r="G779" s="245"/>
      <c r="H779" s="249">
        <v>27</v>
      </c>
      <c r="I779" s="250"/>
      <c r="J779" s="245"/>
      <c r="K779" s="245"/>
      <c r="L779" s="251"/>
      <c r="M779" s="252"/>
      <c r="N779" s="253"/>
      <c r="O779" s="253"/>
      <c r="P779" s="253"/>
      <c r="Q779" s="253"/>
      <c r="R779" s="253"/>
      <c r="S779" s="253"/>
      <c r="T779" s="25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5" t="s">
        <v>288</v>
      </c>
      <c r="AU779" s="255" t="s">
        <v>86</v>
      </c>
      <c r="AV779" s="13" t="s">
        <v>86</v>
      </c>
      <c r="AW779" s="13" t="s">
        <v>33</v>
      </c>
      <c r="AX779" s="13" t="s">
        <v>77</v>
      </c>
      <c r="AY779" s="255" t="s">
        <v>281</v>
      </c>
    </row>
    <row r="780" s="13" customFormat="1">
      <c r="A780" s="13"/>
      <c r="B780" s="244"/>
      <c r="C780" s="245"/>
      <c r="D780" s="246" t="s">
        <v>288</v>
      </c>
      <c r="E780" s="247" t="s">
        <v>1</v>
      </c>
      <c r="F780" s="248" t="s">
        <v>1267</v>
      </c>
      <c r="G780" s="245"/>
      <c r="H780" s="249">
        <v>36</v>
      </c>
      <c r="I780" s="250"/>
      <c r="J780" s="245"/>
      <c r="K780" s="245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288</v>
      </c>
      <c r="AU780" s="255" t="s">
        <v>86</v>
      </c>
      <c r="AV780" s="13" t="s">
        <v>86</v>
      </c>
      <c r="AW780" s="13" t="s">
        <v>33</v>
      </c>
      <c r="AX780" s="13" t="s">
        <v>77</v>
      </c>
      <c r="AY780" s="255" t="s">
        <v>281</v>
      </c>
    </row>
    <row r="781" s="13" customFormat="1">
      <c r="A781" s="13"/>
      <c r="B781" s="244"/>
      <c r="C781" s="245"/>
      <c r="D781" s="246" t="s">
        <v>288</v>
      </c>
      <c r="E781" s="247" t="s">
        <v>1</v>
      </c>
      <c r="F781" s="248" t="s">
        <v>1268</v>
      </c>
      <c r="G781" s="245"/>
      <c r="H781" s="249">
        <v>68.760000000000005</v>
      </c>
      <c r="I781" s="250"/>
      <c r="J781" s="245"/>
      <c r="K781" s="245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288</v>
      </c>
      <c r="AU781" s="255" t="s">
        <v>86</v>
      </c>
      <c r="AV781" s="13" t="s">
        <v>86</v>
      </c>
      <c r="AW781" s="13" t="s">
        <v>33</v>
      </c>
      <c r="AX781" s="13" t="s">
        <v>77</v>
      </c>
      <c r="AY781" s="255" t="s">
        <v>281</v>
      </c>
    </row>
    <row r="782" s="13" customFormat="1">
      <c r="A782" s="13"/>
      <c r="B782" s="244"/>
      <c r="C782" s="245"/>
      <c r="D782" s="246" t="s">
        <v>288</v>
      </c>
      <c r="E782" s="247" t="s">
        <v>1</v>
      </c>
      <c r="F782" s="248" t="s">
        <v>1269</v>
      </c>
      <c r="G782" s="245"/>
      <c r="H782" s="249">
        <v>76.140000000000001</v>
      </c>
      <c r="I782" s="250"/>
      <c r="J782" s="245"/>
      <c r="K782" s="245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288</v>
      </c>
      <c r="AU782" s="255" t="s">
        <v>86</v>
      </c>
      <c r="AV782" s="13" t="s">
        <v>86</v>
      </c>
      <c r="AW782" s="13" t="s">
        <v>33</v>
      </c>
      <c r="AX782" s="13" t="s">
        <v>77</v>
      </c>
      <c r="AY782" s="255" t="s">
        <v>281</v>
      </c>
    </row>
    <row r="783" s="13" customFormat="1">
      <c r="A783" s="13"/>
      <c r="B783" s="244"/>
      <c r="C783" s="245"/>
      <c r="D783" s="246" t="s">
        <v>288</v>
      </c>
      <c r="E783" s="247" t="s">
        <v>1</v>
      </c>
      <c r="F783" s="248" t="s">
        <v>1270</v>
      </c>
      <c r="G783" s="245"/>
      <c r="H783" s="249">
        <v>102.24</v>
      </c>
      <c r="I783" s="250"/>
      <c r="J783" s="245"/>
      <c r="K783" s="245"/>
      <c r="L783" s="251"/>
      <c r="M783" s="252"/>
      <c r="N783" s="253"/>
      <c r="O783" s="253"/>
      <c r="P783" s="253"/>
      <c r="Q783" s="253"/>
      <c r="R783" s="253"/>
      <c r="S783" s="253"/>
      <c r="T783" s="25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5" t="s">
        <v>288</v>
      </c>
      <c r="AU783" s="255" t="s">
        <v>86</v>
      </c>
      <c r="AV783" s="13" t="s">
        <v>86</v>
      </c>
      <c r="AW783" s="13" t="s">
        <v>33</v>
      </c>
      <c r="AX783" s="13" t="s">
        <v>77</v>
      </c>
      <c r="AY783" s="255" t="s">
        <v>281</v>
      </c>
    </row>
    <row r="784" s="13" customFormat="1">
      <c r="A784" s="13"/>
      <c r="B784" s="244"/>
      <c r="C784" s="245"/>
      <c r="D784" s="246" t="s">
        <v>288</v>
      </c>
      <c r="E784" s="247" t="s">
        <v>1</v>
      </c>
      <c r="F784" s="248" t="s">
        <v>1271</v>
      </c>
      <c r="G784" s="245"/>
      <c r="H784" s="249">
        <v>59.759999999999998</v>
      </c>
      <c r="I784" s="250"/>
      <c r="J784" s="245"/>
      <c r="K784" s="245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288</v>
      </c>
      <c r="AU784" s="255" t="s">
        <v>86</v>
      </c>
      <c r="AV784" s="13" t="s">
        <v>86</v>
      </c>
      <c r="AW784" s="13" t="s">
        <v>33</v>
      </c>
      <c r="AX784" s="13" t="s">
        <v>77</v>
      </c>
      <c r="AY784" s="255" t="s">
        <v>281</v>
      </c>
    </row>
    <row r="785" s="13" customFormat="1">
      <c r="A785" s="13"/>
      <c r="B785" s="244"/>
      <c r="C785" s="245"/>
      <c r="D785" s="246" t="s">
        <v>288</v>
      </c>
      <c r="E785" s="247" t="s">
        <v>1</v>
      </c>
      <c r="F785" s="248" t="s">
        <v>1272</v>
      </c>
      <c r="G785" s="245"/>
      <c r="H785" s="249">
        <v>34.200000000000003</v>
      </c>
      <c r="I785" s="250"/>
      <c r="J785" s="245"/>
      <c r="K785" s="245"/>
      <c r="L785" s="251"/>
      <c r="M785" s="252"/>
      <c r="N785" s="253"/>
      <c r="O785" s="253"/>
      <c r="P785" s="253"/>
      <c r="Q785" s="253"/>
      <c r="R785" s="253"/>
      <c r="S785" s="253"/>
      <c r="T785" s="25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5" t="s">
        <v>288</v>
      </c>
      <c r="AU785" s="255" t="s">
        <v>86</v>
      </c>
      <c r="AV785" s="13" t="s">
        <v>86</v>
      </c>
      <c r="AW785" s="13" t="s">
        <v>33</v>
      </c>
      <c r="AX785" s="13" t="s">
        <v>77</v>
      </c>
      <c r="AY785" s="255" t="s">
        <v>281</v>
      </c>
    </row>
    <row r="786" s="13" customFormat="1">
      <c r="A786" s="13"/>
      <c r="B786" s="244"/>
      <c r="C786" s="245"/>
      <c r="D786" s="246" t="s">
        <v>288</v>
      </c>
      <c r="E786" s="247" t="s">
        <v>1</v>
      </c>
      <c r="F786" s="248" t="s">
        <v>1273</v>
      </c>
      <c r="G786" s="245"/>
      <c r="H786" s="249">
        <v>42.479999999999997</v>
      </c>
      <c r="I786" s="250"/>
      <c r="J786" s="245"/>
      <c r="K786" s="245"/>
      <c r="L786" s="251"/>
      <c r="M786" s="252"/>
      <c r="N786" s="253"/>
      <c r="O786" s="253"/>
      <c r="P786" s="253"/>
      <c r="Q786" s="253"/>
      <c r="R786" s="253"/>
      <c r="S786" s="253"/>
      <c r="T786" s="25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5" t="s">
        <v>288</v>
      </c>
      <c r="AU786" s="255" t="s">
        <v>86</v>
      </c>
      <c r="AV786" s="13" t="s">
        <v>86</v>
      </c>
      <c r="AW786" s="13" t="s">
        <v>33</v>
      </c>
      <c r="AX786" s="13" t="s">
        <v>77</v>
      </c>
      <c r="AY786" s="255" t="s">
        <v>281</v>
      </c>
    </row>
    <row r="787" s="13" customFormat="1">
      <c r="A787" s="13"/>
      <c r="B787" s="244"/>
      <c r="C787" s="245"/>
      <c r="D787" s="246" t="s">
        <v>288</v>
      </c>
      <c r="E787" s="247" t="s">
        <v>1</v>
      </c>
      <c r="F787" s="248" t="s">
        <v>1274</v>
      </c>
      <c r="G787" s="245"/>
      <c r="H787" s="249">
        <v>26.640000000000001</v>
      </c>
      <c r="I787" s="250"/>
      <c r="J787" s="245"/>
      <c r="K787" s="245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288</v>
      </c>
      <c r="AU787" s="255" t="s">
        <v>86</v>
      </c>
      <c r="AV787" s="13" t="s">
        <v>86</v>
      </c>
      <c r="AW787" s="13" t="s">
        <v>33</v>
      </c>
      <c r="AX787" s="13" t="s">
        <v>77</v>
      </c>
      <c r="AY787" s="255" t="s">
        <v>281</v>
      </c>
    </row>
    <row r="788" s="13" customFormat="1">
      <c r="A788" s="13"/>
      <c r="B788" s="244"/>
      <c r="C788" s="245"/>
      <c r="D788" s="246" t="s">
        <v>288</v>
      </c>
      <c r="E788" s="247" t="s">
        <v>1</v>
      </c>
      <c r="F788" s="248" t="s">
        <v>1275</v>
      </c>
      <c r="G788" s="245"/>
      <c r="H788" s="249">
        <v>27.719999999999999</v>
      </c>
      <c r="I788" s="250"/>
      <c r="J788" s="245"/>
      <c r="K788" s="245"/>
      <c r="L788" s="251"/>
      <c r="M788" s="252"/>
      <c r="N788" s="253"/>
      <c r="O788" s="253"/>
      <c r="P788" s="253"/>
      <c r="Q788" s="253"/>
      <c r="R788" s="253"/>
      <c r="S788" s="253"/>
      <c r="T788" s="25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5" t="s">
        <v>288</v>
      </c>
      <c r="AU788" s="255" t="s">
        <v>86</v>
      </c>
      <c r="AV788" s="13" t="s">
        <v>86</v>
      </c>
      <c r="AW788" s="13" t="s">
        <v>33</v>
      </c>
      <c r="AX788" s="13" t="s">
        <v>77</v>
      </c>
      <c r="AY788" s="255" t="s">
        <v>281</v>
      </c>
    </row>
    <row r="789" s="13" customFormat="1">
      <c r="A789" s="13"/>
      <c r="B789" s="244"/>
      <c r="C789" s="245"/>
      <c r="D789" s="246" t="s">
        <v>288</v>
      </c>
      <c r="E789" s="247" t="s">
        <v>1</v>
      </c>
      <c r="F789" s="248" t="s">
        <v>1276</v>
      </c>
      <c r="G789" s="245"/>
      <c r="H789" s="249">
        <v>32.399999999999999</v>
      </c>
      <c r="I789" s="250"/>
      <c r="J789" s="245"/>
      <c r="K789" s="245"/>
      <c r="L789" s="251"/>
      <c r="M789" s="252"/>
      <c r="N789" s="253"/>
      <c r="O789" s="253"/>
      <c r="P789" s="253"/>
      <c r="Q789" s="253"/>
      <c r="R789" s="253"/>
      <c r="S789" s="253"/>
      <c r="T789" s="25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5" t="s">
        <v>288</v>
      </c>
      <c r="AU789" s="255" t="s">
        <v>86</v>
      </c>
      <c r="AV789" s="13" t="s">
        <v>86</v>
      </c>
      <c r="AW789" s="13" t="s">
        <v>33</v>
      </c>
      <c r="AX789" s="13" t="s">
        <v>77</v>
      </c>
      <c r="AY789" s="255" t="s">
        <v>281</v>
      </c>
    </row>
    <row r="790" s="13" customFormat="1">
      <c r="A790" s="13"/>
      <c r="B790" s="244"/>
      <c r="C790" s="245"/>
      <c r="D790" s="246" t="s">
        <v>288</v>
      </c>
      <c r="E790" s="247" t="s">
        <v>1</v>
      </c>
      <c r="F790" s="248" t="s">
        <v>1277</v>
      </c>
      <c r="G790" s="245"/>
      <c r="H790" s="249">
        <v>81</v>
      </c>
      <c r="I790" s="250"/>
      <c r="J790" s="245"/>
      <c r="K790" s="245"/>
      <c r="L790" s="251"/>
      <c r="M790" s="252"/>
      <c r="N790" s="253"/>
      <c r="O790" s="253"/>
      <c r="P790" s="253"/>
      <c r="Q790" s="253"/>
      <c r="R790" s="253"/>
      <c r="S790" s="253"/>
      <c r="T790" s="25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5" t="s">
        <v>288</v>
      </c>
      <c r="AU790" s="255" t="s">
        <v>86</v>
      </c>
      <c r="AV790" s="13" t="s">
        <v>86</v>
      </c>
      <c r="AW790" s="13" t="s">
        <v>33</v>
      </c>
      <c r="AX790" s="13" t="s">
        <v>77</v>
      </c>
      <c r="AY790" s="255" t="s">
        <v>281</v>
      </c>
    </row>
    <row r="791" s="13" customFormat="1">
      <c r="A791" s="13"/>
      <c r="B791" s="244"/>
      <c r="C791" s="245"/>
      <c r="D791" s="246" t="s">
        <v>288</v>
      </c>
      <c r="E791" s="247" t="s">
        <v>1</v>
      </c>
      <c r="F791" s="248" t="s">
        <v>1278</v>
      </c>
      <c r="G791" s="245"/>
      <c r="H791" s="249">
        <v>46.533999999999999</v>
      </c>
      <c r="I791" s="250"/>
      <c r="J791" s="245"/>
      <c r="K791" s="245"/>
      <c r="L791" s="251"/>
      <c r="M791" s="252"/>
      <c r="N791" s="253"/>
      <c r="O791" s="253"/>
      <c r="P791" s="253"/>
      <c r="Q791" s="253"/>
      <c r="R791" s="253"/>
      <c r="S791" s="253"/>
      <c r="T791" s="25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5" t="s">
        <v>288</v>
      </c>
      <c r="AU791" s="255" t="s">
        <v>86</v>
      </c>
      <c r="AV791" s="13" t="s">
        <v>86</v>
      </c>
      <c r="AW791" s="13" t="s">
        <v>33</v>
      </c>
      <c r="AX791" s="13" t="s">
        <v>77</v>
      </c>
      <c r="AY791" s="255" t="s">
        <v>281</v>
      </c>
    </row>
    <row r="792" s="13" customFormat="1">
      <c r="A792" s="13"/>
      <c r="B792" s="244"/>
      <c r="C792" s="245"/>
      <c r="D792" s="246" t="s">
        <v>288</v>
      </c>
      <c r="E792" s="247" t="s">
        <v>1</v>
      </c>
      <c r="F792" s="248" t="s">
        <v>1279</v>
      </c>
      <c r="G792" s="245"/>
      <c r="H792" s="249">
        <v>74.159999999999997</v>
      </c>
      <c r="I792" s="250"/>
      <c r="J792" s="245"/>
      <c r="K792" s="245"/>
      <c r="L792" s="251"/>
      <c r="M792" s="252"/>
      <c r="N792" s="253"/>
      <c r="O792" s="253"/>
      <c r="P792" s="253"/>
      <c r="Q792" s="253"/>
      <c r="R792" s="253"/>
      <c r="S792" s="253"/>
      <c r="T792" s="25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5" t="s">
        <v>288</v>
      </c>
      <c r="AU792" s="255" t="s">
        <v>86</v>
      </c>
      <c r="AV792" s="13" t="s">
        <v>86</v>
      </c>
      <c r="AW792" s="13" t="s">
        <v>33</v>
      </c>
      <c r="AX792" s="13" t="s">
        <v>77</v>
      </c>
      <c r="AY792" s="255" t="s">
        <v>281</v>
      </c>
    </row>
    <row r="793" s="15" customFormat="1">
      <c r="A793" s="15"/>
      <c r="B793" s="267"/>
      <c r="C793" s="268"/>
      <c r="D793" s="246" t="s">
        <v>288</v>
      </c>
      <c r="E793" s="269" t="s">
        <v>1</v>
      </c>
      <c r="F793" s="270" t="s">
        <v>527</v>
      </c>
      <c r="G793" s="268"/>
      <c r="H793" s="271">
        <v>2445.096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7" t="s">
        <v>288</v>
      </c>
      <c r="AU793" s="277" t="s">
        <v>86</v>
      </c>
      <c r="AV793" s="15" t="s">
        <v>94</v>
      </c>
      <c r="AW793" s="15" t="s">
        <v>33</v>
      </c>
      <c r="AX793" s="15" t="s">
        <v>77</v>
      </c>
      <c r="AY793" s="277" t="s">
        <v>281</v>
      </c>
    </row>
    <row r="794" s="13" customFormat="1">
      <c r="A794" s="13"/>
      <c r="B794" s="244"/>
      <c r="C794" s="245"/>
      <c r="D794" s="246" t="s">
        <v>288</v>
      </c>
      <c r="E794" s="247" t="s">
        <v>1</v>
      </c>
      <c r="F794" s="248" t="s">
        <v>1285</v>
      </c>
      <c r="G794" s="245"/>
      <c r="H794" s="249">
        <v>50.759999999999998</v>
      </c>
      <c r="I794" s="250"/>
      <c r="J794" s="245"/>
      <c r="K794" s="245"/>
      <c r="L794" s="251"/>
      <c r="M794" s="252"/>
      <c r="N794" s="253"/>
      <c r="O794" s="253"/>
      <c r="P794" s="253"/>
      <c r="Q794" s="253"/>
      <c r="R794" s="253"/>
      <c r="S794" s="253"/>
      <c r="T794" s="25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5" t="s">
        <v>288</v>
      </c>
      <c r="AU794" s="255" t="s">
        <v>86</v>
      </c>
      <c r="AV794" s="13" t="s">
        <v>86</v>
      </c>
      <c r="AW794" s="13" t="s">
        <v>33</v>
      </c>
      <c r="AX794" s="13" t="s">
        <v>77</v>
      </c>
      <c r="AY794" s="255" t="s">
        <v>281</v>
      </c>
    </row>
    <row r="795" s="13" customFormat="1">
      <c r="A795" s="13"/>
      <c r="B795" s="244"/>
      <c r="C795" s="245"/>
      <c r="D795" s="246" t="s">
        <v>288</v>
      </c>
      <c r="E795" s="247" t="s">
        <v>1</v>
      </c>
      <c r="F795" s="248" t="s">
        <v>1288</v>
      </c>
      <c r="G795" s="245"/>
      <c r="H795" s="249">
        <v>27</v>
      </c>
      <c r="I795" s="250"/>
      <c r="J795" s="245"/>
      <c r="K795" s="245"/>
      <c r="L795" s="251"/>
      <c r="M795" s="252"/>
      <c r="N795" s="253"/>
      <c r="O795" s="253"/>
      <c r="P795" s="253"/>
      <c r="Q795" s="253"/>
      <c r="R795" s="253"/>
      <c r="S795" s="253"/>
      <c r="T795" s="25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5" t="s">
        <v>288</v>
      </c>
      <c r="AU795" s="255" t="s">
        <v>86</v>
      </c>
      <c r="AV795" s="13" t="s">
        <v>86</v>
      </c>
      <c r="AW795" s="13" t="s">
        <v>33</v>
      </c>
      <c r="AX795" s="13" t="s">
        <v>77</v>
      </c>
      <c r="AY795" s="255" t="s">
        <v>281</v>
      </c>
    </row>
    <row r="796" s="13" customFormat="1">
      <c r="A796" s="13"/>
      <c r="B796" s="244"/>
      <c r="C796" s="245"/>
      <c r="D796" s="246" t="s">
        <v>288</v>
      </c>
      <c r="E796" s="247" t="s">
        <v>1</v>
      </c>
      <c r="F796" s="248" t="s">
        <v>1292</v>
      </c>
      <c r="G796" s="245"/>
      <c r="H796" s="249">
        <v>27.359999999999999</v>
      </c>
      <c r="I796" s="250"/>
      <c r="J796" s="245"/>
      <c r="K796" s="245"/>
      <c r="L796" s="251"/>
      <c r="M796" s="252"/>
      <c r="N796" s="253"/>
      <c r="O796" s="253"/>
      <c r="P796" s="253"/>
      <c r="Q796" s="253"/>
      <c r="R796" s="253"/>
      <c r="S796" s="253"/>
      <c r="T796" s="25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5" t="s">
        <v>288</v>
      </c>
      <c r="AU796" s="255" t="s">
        <v>86</v>
      </c>
      <c r="AV796" s="13" t="s">
        <v>86</v>
      </c>
      <c r="AW796" s="13" t="s">
        <v>33</v>
      </c>
      <c r="AX796" s="13" t="s">
        <v>77</v>
      </c>
      <c r="AY796" s="255" t="s">
        <v>281</v>
      </c>
    </row>
    <row r="797" s="13" customFormat="1">
      <c r="A797" s="13"/>
      <c r="B797" s="244"/>
      <c r="C797" s="245"/>
      <c r="D797" s="246" t="s">
        <v>288</v>
      </c>
      <c r="E797" s="247" t="s">
        <v>1</v>
      </c>
      <c r="F797" s="248" t="s">
        <v>1293</v>
      </c>
      <c r="G797" s="245"/>
      <c r="H797" s="249">
        <v>96.840000000000003</v>
      </c>
      <c r="I797" s="250"/>
      <c r="J797" s="245"/>
      <c r="K797" s="245"/>
      <c r="L797" s="251"/>
      <c r="M797" s="252"/>
      <c r="N797" s="253"/>
      <c r="O797" s="253"/>
      <c r="P797" s="253"/>
      <c r="Q797" s="253"/>
      <c r="R797" s="253"/>
      <c r="S797" s="253"/>
      <c r="T797" s="25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5" t="s">
        <v>288</v>
      </c>
      <c r="AU797" s="255" t="s">
        <v>86</v>
      </c>
      <c r="AV797" s="13" t="s">
        <v>86</v>
      </c>
      <c r="AW797" s="13" t="s">
        <v>33</v>
      </c>
      <c r="AX797" s="13" t="s">
        <v>77</v>
      </c>
      <c r="AY797" s="255" t="s">
        <v>281</v>
      </c>
    </row>
    <row r="798" s="13" customFormat="1">
      <c r="A798" s="13"/>
      <c r="B798" s="244"/>
      <c r="C798" s="245"/>
      <c r="D798" s="246" t="s">
        <v>288</v>
      </c>
      <c r="E798" s="247" t="s">
        <v>1</v>
      </c>
      <c r="F798" s="248" t="s">
        <v>1294</v>
      </c>
      <c r="G798" s="245"/>
      <c r="H798" s="249">
        <v>81</v>
      </c>
      <c r="I798" s="250"/>
      <c r="J798" s="245"/>
      <c r="K798" s="245"/>
      <c r="L798" s="251"/>
      <c r="M798" s="252"/>
      <c r="N798" s="253"/>
      <c r="O798" s="253"/>
      <c r="P798" s="253"/>
      <c r="Q798" s="253"/>
      <c r="R798" s="253"/>
      <c r="S798" s="253"/>
      <c r="T798" s="25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5" t="s">
        <v>288</v>
      </c>
      <c r="AU798" s="255" t="s">
        <v>86</v>
      </c>
      <c r="AV798" s="13" t="s">
        <v>86</v>
      </c>
      <c r="AW798" s="13" t="s">
        <v>33</v>
      </c>
      <c r="AX798" s="13" t="s">
        <v>77</v>
      </c>
      <c r="AY798" s="255" t="s">
        <v>281</v>
      </c>
    </row>
    <row r="799" s="13" customFormat="1">
      <c r="A799" s="13"/>
      <c r="B799" s="244"/>
      <c r="C799" s="245"/>
      <c r="D799" s="246" t="s">
        <v>288</v>
      </c>
      <c r="E799" s="247" t="s">
        <v>1</v>
      </c>
      <c r="F799" s="248" t="s">
        <v>1295</v>
      </c>
      <c r="G799" s="245"/>
      <c r="H799" s="249">
        <v>34.200000000000003</v>
      </c>
      <c r="I799" s="250"/>
      <c r="J799" s="245"/>
      <c r="K799" s="245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288</v>
      </c>
      <c r="AU799" s="255" t="s">
        <v>86</v>
      </c>
      <c r="AV799" s="13" t="s">
        <v>86</v>
      </c>
      <c r="AW799" s="13" t="s">
        <v>33</v>
      </c>
      <c r="AX799" s="13" t="s">
        <v>77</v>
      </c>
      <c r="AY799" s="255" t="s">
        <v>281</v>
      </c>
    </row>
    <row r="800" s="13" customFormat="1">
      <c r="A800" s="13"/>
      <c r="B800" s="244"/>
      <c r="C800" s="245"/>
      <c r="D800" s="246" t="s">
        <v>288</v>
      </c>
      <c r="E800" s="247" t="s">
        <v>1</v>
      </c>
      <c r="F800" s="248" t="s">
        <v>1296</v>
      </c>
      <c r="G800" s="245"/>
      <c r="H800" s="249">
        <v>55.799999999999997</v>
      </c>
      <c r="I800" s="250"/>
      <c r="J800" s="245"/>
      <c r="K800" s="245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288</v>
      </c>
      <c r="AU800" s="255" t="s">
        <v>86</v>
      </c>
      <c r="AV800" s="13" t="s">
        <v>86</v>
      </c>
      <c r="AW800" s="13" t="s">
        <v>33</v>
      </c>
      <c r="AX800" s="13" t="s">
        <v>77</v>
      </c>
      <c r="AY800" s="255" t="s">
        <v>281</v>
      </c>
    </row>
    <row r="801" s="13" customFormat="1">
      <c r="A801" s="13"/>
      <c r="B801" s="244"/>
      <c r="C801" s="245"/>
      <c r="D801" s="246" t="s">
        <v>288</v>
      </c>
      <c r="E801" s="247" t="s">
        <v>1</v>
      </c>
      <c r="F801" s="248" t="s">
        <v>1297</v>
      </c>
      <c r="G801" s="245"/>
      <c r="H801" s="249">
        <v>59.039999999999999</v>
      </c>
      <c r="I801" s="250"/>
      <c r="J801" s="245"/>
      <c r="K801" s="245"/>
      <c r="L801" s="251"/>
      <c r="M801" s="252"/>
      <c r="N801" s="253"/>
      <c r="O801" s="253"/>
      <c r="P801" s="253"/>
      <c r="Q801" s="253"/>
      <c r="R801" s="253"/>
      <c r="S801" s="253"/>
      <c r="T801" s="25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5" t="s">
        <v>288</v>
      </c>
      <c r="AU801" s="255" t="s">
        <v>86</v>
      </c>
      <c r="AV801" s="13" t="s">
        <v>86</v>
      </c>
      <c r="AW801" s="13" t="s">
        <v>33</v>
      </c>
      <c r="AX801" s="13" t="s">
        <v>77</v>
      </c>
      <c r="AY801" s="255" t="s">
        <v>281</v>
      </c>
    </row>
    <row r="802" s="13" customFormat="1">
      <c r="A802" s="13"/>
      <c r="B802" s="244"/>
      <c r="C802" s="245"/>
      <c r="D802" s="246" t="s">
        <v>288</v>
      </c>
      <c r="E802" s="247" t="s">
        <v>1</v>
      </c>
      <c r="F802" s="248" t="s">
        <v>1298</v>
      </c>
      <c r="G802" s="245"/>
      <c r="H802" s="249">
        <v>55.439999999999998</v>
      </c>
      <c r="I802" s="250"/>
      <c r="J802" s="245"/>
      <c r="K802" s="245"/>
      <c r="L802" s="251"/>
      <c r="M802" s="252"/>
      <c r="N802" s="253"/>
      <c r="O802" s="253"/>
      <c r="P802" s="253"/>
      <c r="Q802" s="253"/>
      <c r="R802" s="253"/>
      <c r="S802" s="253"/>
      <c r="T802" s="25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5" t="s">
        <v>288</v>
      </c>
      <c r="AU802" s="255" t="s">
        <v>86</v>
      </c>
      <c r="AV802" s="13" t="s">
        <v>86</v>
      </c>
      <c r="AW802" s="13" t="s">
        <v>33</v>
      </c>
      <c r="AX802" s="13" t="s">
        <v>77</v>
      </c>
      <c r="AY802" s="255" t="s">
        <v>281</v>
      </c>
    </row>
    <row r="803" s="13" customFormat="1">
      <c r="A803" s="13"/>
      <c r="B803" s="244"/>
      <c r="C803" s="245"/>
      <c r="D803" s="246" t="s">
        <v>288</v>
      </c>
      <c r="E803" s="247" t="s">
        <v>1</v>
      </c>
      <c r="F803" s="248" t="s">
        <v>1299</v>
      </c>
      <c r="G803" s="245"/>
      <c r="H803" s="249">
        <v>90.719999999999999</v>
      </c>
      <c r="I803" s="250"/>
      <c r="J803" s="245"/>
      <c r="K803" s="245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288</v>
      </c>
      <c r="AU803" s="255" t="s">
        <v>86</v>
      </c>
      <c r="AV803" s="13" t="s">
        <v>86</v>
      </c>
      <c r="AW803" s="13" t="s">
        <v>33</v>
      </c>
      <c r="AX803" s="13" t="s">
        <v>77</v>
      </c>
      <c r="AY803" s="255" t="s">
        <v>281</v>
      </c>
    </row>
    <row r="804" s="13" customFormat="1">
      <c r="A804" s="13"/>
      <c r="B804" s="244"/>
      <c r="C804" s="245"/>
      <c r="D804" s="246" t="s">
        <v>288</v>
      </c>
      <c r="E804" s="247" t="s">
        <v>1</v>
      </c>
      <c r="F804" s="248" t="s">
        <v>1300</v>
      </c>
      <c r="G804" s="245"/>
      <c r="H804" s="249">
        <v>71.640000000000001</v>
      </c>
      <c r="I804" s="250"/>
      <c r="J804" s="245"/>
      <c r="K804" s="245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288</v>
      </c>
      <c r="AU804" s="255" t="s">
        <v>86</v>
      </c>
      <c r="AV804" s="13" t="s">
        <v>86</v>
      </c>
      <c r="AW804" s="13" t="s">
        <v>33</v>
      </c>
      <c r="AX804" s="13" t="s">
        <v>77</v>
      </c>
      <c r="AY804" s="255" t="s">
        <v>281</v>
      </c>
    </row>
    <row r="805" s="13" customFormat="1">
      <c r="A805" s="13"/>
      <c r="B805" s="244"/>
      <c r="C805" s="245"/>
      <c r="D805" s="246" t="s">
        <v>288</v>
      </c>
      <c r="E805" s="247" t="s">
        <v>1</v>
      </c>
      <c r="F805" s="248" t="s">
        <v>1301</v>
      </c>
      <c r="G805" s="245"/>
      <c r="H805" s="249">
        <v>56.304000000000002</v>
      </c>
      <c r="I805" s="250"/>
      <c r="J805" s="245"/>
      <c r="K805" s="245"/>
      <c r="L805" s="251"/>
      <c r="M805" s="252"/>
      <c r="N805" s="253"/>
      <c r="O805" s="253"/>
      <c r="P805" s="253"/>
      <c r="Q805" s="253"/>
      <c r="R805" s="253"/>
      <c r="S805" s="253"/>
      <c r="T805" s="25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5" t="s">
        <v>288</v>
      </c>
      <c r="AU805" s="255" t="s">
        <v>86</v>
      </c>
      <c r="AV805" s="13" t="s">
        <v>86</v>
      </c>
      <c r="AW805" s="13" t="s">
        <v>33</v>
      </c>
      <c r="AX805" s="13" t="s">
        <v>77</v>
      </c>
      <c r="AY805" s="255" t="s">
        <v>281</v>
      </c>
    </row>
    <row r="806" s="13" customFormat="1">
      <c r="A806" s="13"/>
      <c r="B806" s="244"/>
      <c r="C806" s="245"/>
      <c r="D806" s="246" t="s">
        <v>288</v>
      </c>
      <c r="E806" s="247" t="s">
        <v>1</v>
      </c>
      <c r="F806" s="248" t="s">
        <v>1302</v>
      </c>
      <c r="G806" s="245"/>
      <c r="H806" s="249">
        <v>53.993000000000002</v>
      </c>
      <c r="I806" s="250"/>
      <c r="J806" s="245"/>
      <c r="K806" s="245"/>
      <c r="L806" s="251"/>
      <c r="M806" s="252"/>
      <c r="N806" s="253"/>
      <c r="O806" s="253"/>
      <c r="P806" s="253"/>
      <c r="Q806" s="253"/>
      <c r="R806" s="253"/>
      <c r="S806" s="253"/>
      <c r="T806" s="25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5" t="s">
        <v>288</v>
      </c>
      <c r="AU806" s="255" t="s">
        <v>86</v>
      </c>
      <c r="AV806" s="13" t="s">
        <v>86</v>
      </c>
      <c r="AW806" s="13" t="s">
        <v>33</v>
      </c>
      <c r="AX806" s="13" t="s">
        <v>77</v>
      </c>
      <c r="AY806" s="255" t="s">
        <v>281</v>
      </c>
    </row>
    <row r="807" s="13" customFormat="1">
      <c r="A807" s="13"/>
      <c r="B807" s="244"/>
      <c r="C807" s="245"/>
      <c r="D807" s="246" t="s">
        <v>288</v>
      </c>
      <c r="E807" s="247" t="s">
        <v>1</v>
      </c>
      <c r="F807" s="248" t="s">
        <v>1303</v>
      </c>
      <c r="G807" s="245"/>
      <c r="H807" s="249">
        <v>41.399999999999999</v>
      </c>
      <c r="I807" s="250"/>
      <c r="J807" s="245"/>
      <c r="K807" s="245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288</v>
      </c>
      <c r="AU807" s="255" t="s">
        <v>86</v>
      </c>
      <c r="AV807" s="13" t="s">
        <v>86</v>
      </c>
      <c r="AW807" s="13" t="s">
        <v>33</v>
      </c>
      <c r="AX807" s="13" t="s">
        <v>77</v>
      </c>
      <c r="AY807" s="255" t="s">
        <v>281</v>
      </c>
    </row>
    <row r="808" s="15" customFormat="1">
      <c r="A808" s="15"/>
      <c r="B808" s="267"/>
      <c r="C808" s="268"/>
      <c r="D808" s="246" t="s">
        <v>288</v>
      </c>
      <c r="E808" s="269" t="s">
        <v>1</v>
      </c>
      <c r="F808" s="270" t="s">
        <v>548</v>
      </c>
      <c r="G808" s="268"/>
      <c r="H808" s="271">
        <v>801.49699999999996</v>
      </c>
      <c r="I808" s="272"/>
      <c r="J808" s="268"/>
      <c r="K808" s="268"/>
      <c r="L808" s="273"/>
      <c r="M808" s="274"/>
      <c r="N808" s="275"/>
      <c r="O808" s="275"/>
      <c r="P808" s="275"/>
      <c r="Q808" s="275"/>
      <c r="R808" s="275"/>
      <c r="S808" s="275"/>
      <c r="T808" s="276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7" t="s">
        <v>288</v>
      </c>
      <c r="AU808" s="277" t="s">
        <v>86</v>
      </c>
      <c r="AV808" s="15" t="s">
        <v>94</v>
      </c>
      <c r="AW808" s="15" t="s">
        <v>33</v>
      </c>
      <c r="AX808" s="15" t="s">
        <v>77</v>
      </c>
      <c r="AY808" s="277" t="s">
        <v>281</v>
      </c>
    </row>
    <row r="809" s="13" customFormat="1">
      <c r="A809" s="13"/>
      <c r="B809" s="244"/>
      <c r="C809" s="245"/>
      <c r="D809" s="246" t="s">
        <v>288</v>
      </c>
      <c r="E809" s="247" t="s">
        <v>1</v>
      </c>
      <c r="F809" s="248" t="s">
        <v>1340</v>
      </c>
      <c r="G809" s="245"/>
      <c r="H809" s="249">
        <v>-1019.33</v>
      </c>
      <c r="I809" s="250"/>
      <c r="J809" s="245"/>
      <c r="K809" s="245"/>
      <c r="L809" s="251"/>
      <c r="M809" s="252"/>
      <c r="N809" s="253"/>
      <c r="O809" s="253"/>
      <c r="P809" s="253"/>
      <c r="Q809" s="253"/>
      <c r="R809" s="253"/>
      <c r="S809" s="253"/>
      <c r="T809" s="25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5" t="s">
        <v>288</v>
      </c>
      <c r="AU809" s="255" t="s">
        <v>86</v>
      </c>
      <c r="AV809" s="13" t="s">
        <v>86</v>
      </c>
      <c r="AW809" s="13" t="s">
        <v>33</v>
      </c>
      <c r="AX809" s="13" t="s">
        <v>77</v>
      </c>
      <c r="AY809" s="255" t="s">
        <v>281</v>
      </c>
    </row>
    <row r="810" s="15" customFormat="1">
      <c r="A810" s="15"/>
      <c r="B810" s="267"/>
      <c r="C810" s="268"/>
      <c r="D810" s="246" t="s">
        <v>288</v>
      </c>
      <c r="E810" s="269" t="s">
        <v>1</v>
      </c>
      <c r="F810" s="270" t="s">
        <v>1305</v>
      </c>
      <c r="G810" s="268"/>
      <c r="H810" s="271">
        <v>-1019.33</v>
      </c>
      <c r="I810" s="272"/>
      <c r="J810" s="268"/>
      <c r="K810" s="268"/>
      <c r="L810" s="273"/>
      <c r="M810" s="274"/>
      <c r="N810" s="275"/>
      <c r="O810" s="275"/>
      <c r="P810" s="275"/>
      <c r="Q810" s="275"/>
      <c r="R810" s="275"/>
      <c r="S810" s="275"/>
      <c r="T810" s="276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7" t="s">
        <v>288</v>
      </c>
      <c r="AU810" s="277" t="s">
        <v>86</v>
      </c>
      <c r="AV810" s="15" t="s">
        <v>94</v>
      </c>
      <c r="AW810" s="15" t="s">
        <v>33</v>
      </c>
      <c r="AX810" s="15" t="s">
        <v>77</v>
      </c>
      <c r="AY810" s="277" t="s">
        <v>281</v>
      </c>
    </row>
    <row r="811" s="14" customFormat="1">
      <c r="A811" s="14"/>
      <c r="B811" s="256"/>
      <c r="C811" s="257"/>
      <c r="D811" s="246" t="s">
        <v>288</v>
      </c>
      <c r="E811" s="258" t="s">
        <v>1</v>
      </c>
      <c r="F811" s="259" t="s">
        <v>290</v>
      </c>
      <c r="G811" s="257"/>
      <c r="H811" s="260">
        <v>2227.2629999999999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6" t="s">
        <v>288</v>
      </c>
      <c r="AU811" s="266" t="s">
        <v>86</v>
      </c>
      <c r="AV811" s="14" t="s">
        <v>119</v>
      </c>
      <c r="AW811" s="14" t="s">
        <v>33</v>
      </c>
      <c r="AX811" s="14" t="s">
        <v>84</v>
      </c>
      <c r="AY811" s="266" t="s">
        <v>281</v>
      </c>
    </row>
    <row r="812" s="2" customFormat="1" ht="24.15" customHeight="1">
      <c r="A812" s="39"/>
      <c r="B812" s="40"/>
      <c r="C812" s="230" t="s">
        <v>643</v>
      </c>
      <c r="D812" s="230" t="s">
        <v>283</v>
      </c>
      <c r="E812" s="231" t="s">
        <v>1341</v>
      </c>
      <c r="F812" s="232" t="s">
        <v>1342</v>
      </c>
      <c r="G812" s="233" t="s">
        <v>321</v>
      </c>
      <c r="H812" s="234">
        <v>1754.6569999999999</v>
      </c>
      <c r="I812" s="235"/>
      <c r="J812" s="236">
        <f>ROUND(I812*H812,2)</f>
        <v>0</v>
      </c>
      <c r="K812" s="237"/>
      <c r="L812" s="45"/>
      <c r="M812" s="238" t="s">
        <v>1</v>
      </c>
      <c r="N812" s="239" t="s">
        <v>42</v>
      </c>
      <c r="O812" s="92"/>
      <c r="P812" s="240">
        <f>O812*H812</f>
        <v>0</v>
      </c>
      <c r="Q812" s="240">
        <v>0.021000000000000001</v>
      </c>
      <c r="R812" s="240">
        <f>Q812*H812</f>
        <v>36.847797</v>
      </c>
      <c r="S812" s="240">
        <v>0</v>
      </c>
      <c r="T812" s="241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2" t="s">
        <v>119</v>
      </c>
      <c r="AT812" s="242" t="s">
        <v>283</v>
      </c>
      <c r="AU812" s="242" t="s">
        <v>86</v>
      </c>
      <c r="AY812" s="18" t="s">
        <v>281</v>
      </c>
      <c r="BE812" s="243">
        <f>IF(N812="základní",J812,0)</f>
        <v>0</v>
      </c>
      <c r="BF812" s="243">
        <f>IF(N812="snížená",J812,0)</f>
        <v>0</v>
      </c>
      <c r="BG812" s="243">
        <f>IF(N812="zákl. přenesená",J812,0)</f>
        <v>0</v>
      </c>
      <c r="BH812" s="243">
        <f>IF(N812="sníž. přenesená",J812,0)</f>
        <v>0</v>
      </c>
      <c r="BI812" s="243">
        <f>IF(N812="nulová",J812,0)</f>
        <v>0</v>
      </c>
      <c r="BJ812" s="18" t="s">
        <v>84</v>
      </c>
      <c r="BK812" s="243">
        <f>ROUND(I812*H812,2)</f>
        <v>0</v>
      </c>
      <c r="BL812" s="18" t="s">
        <v>119</v>
      </c>
      <c r="BM812" s="242" t="s">
        <v>1343</v>
      </c>
    </row>
    <row r="813" s="2" customFormat="1" ht="24.15" customHeight="1">
      <c r="A813" s="39"/>
      <c r="B813" s="40"/>
      <c r="C813" s="230" t="s">
        <v>653</v>
      </c>
      <c r="D813" s="230" t="s">
        <v>283</v>
      </c>
      <c r="E813" s="231" t="s">
        <v>1344</v>
      </c>
      <c r="F813" s="232" t="s">
        <v>1345</v>
      </c>
      <c r="G813" s="233" t="s">
        <v>321</v>
      </c>
      <c r="H813" s="234">
        <v>1754.6569999999999</v>
      </c>
      <c r="I813" s="235"/>
      <c r="J813" s="236">
        <f>ROUND(I813*H813,2)</f>
        <v>0</v>
      </c>
      <c r="K813" s="237"/>
      <c r="L813" s="45"/>
      <c r="M813" s="238" t="s">
        <v>1</v>
      </c>
      <c r="N813" s="239" t="s">
        <v>42</v>
      </c>
      <c r="O813" s="92"/>
      <c r="P813" s="240">
        <f>O813*H813</f>
        <v>0</v>
      </c>
      <c r="Q813" s="240">
        <v>0.0040000000000000001</v>
      </c>
      <c r="R813" s="240">
        <f>Q813*H813</f>
        <v>7.0186279999999996</v>
      </c>
      <c r="S813" s="240">
        <v>0</v>
      </c>
      <c r="T813" s="24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2" t="s">
        <v>119</v>
      </c>
      <c r="AT813" s="242" t="s">
        <v>283</v>
      </c>
      <c r="AU813" s="242" t="s">
        <v>86</v>
      </c>
      <c r="AY813" s="18" t="s">
        <v>281</v>
      </c>
      <c r="BE813" s="243">
        <f>IF(N813="základní",J813,0)</f>
        <v>0</v>
      </c>
      <c r="BF813" s="243">
        <f>IF(N813="snížená",J813,0)</f>
        <v>0</v>
      </c>
      <c r="BG813" s="243">
        <f>IF(N813="zákl. přenesená",J813,0)</f>
        <v>0</v>
      </c>
      <c r="BH813" s="243">
        <f>IF(N813="sníž. přenesená",J813,0)</f>
        <v>0</v>
      </c>
      <c r="BI813" s="243">
        <f>IF(N813="nulová",J813,0)</f>
        <v>0</v>
      </c>
      <c r="BJ813" s="18" t="s">
        <v>84</v>
      </c>
      <c r="BK813" s="243">
        <f>ROUND(I813*H813,2)</f>
        <v>0</v>
      </c>
      <c r="BL813" s="18" t="s">
        <v>119</v>
      </c>
      <c r="BM813" s="242" t="s">
        <v>1346</v>
      </c>
    </row>
    <row r="814" s="2" customFormat="1" ht="24.15" customHeight="1">
      <c r="A814" s="39"/>
      <c r="B814" s="40"/>
      <c r="C814" s="230" t="s">
        <v>669</v>
      </c>
      <c r="D814" s="230" t="s">
        <v>283</v>
      </c>
      <c r="E814" s="231" t="s">
        <v>1347</v>
      </c>
      <c r="F814" s="232" t="s">
        <v>1348</v>
      </c>
      <c r="G814" s="233" t="s">
        <v>321</v>
      </c>
      <c r="H814" s="234">
        <v>2227.2629999999999</v>
      </c>
      <c r="I814" s="235"/>
      <c r="J814" s="236">
        <f>ROUND(I814*H814,2)</f>
        <v>0</v>
      </c>
      <c r="K814" s="237"/>
      <c r="L814" s="45"/>
      <c r="M814" s="238" t="s">
        <v>1</v>
      </c>
      <c r="N814" s="239" t="s">
        <v>42</v>
      </c>
      <c r="O814" s="92"/>
      <c r="P814" s="240">
        <f>O814*H814</f>
        <v>0</v>
      </c>
      <c r="Q814" s="240">
        <v>0.01103</v>
      </c>
      <c r="R814" s="240">
        <f>Q814*H814</f>
        <v>24.56671089</v>
      </c>
      <c r="S814" s="240">
        <v>0</v>
      </c>
      <c r="T814" s="24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2" t="s">
        <v>119</v>
      </c>
      <c r="AT814" s="242" t="s">
        <v>283</v>
      </c>
      <c r="AU814" s="242" t="s">
        <v>86</v>
      </c>
      <c r="AY814" s="18" t="s">
        <v>281</v>
      </c>
      <c r="BE814" s="243">
        <f>IF(N814="základní",J814,0)</f>
        <v>0</v>
      </c>
      <c r="BF814" s="243">
        <f>IF(N814="snížená",J814,0)</f>
        <v>0</v>
      </c>
      <c r="BG814" s="243">
        <f>IF(N814="zákl. přenesená",J814,0)</f>
        <v>0</v>
      </c>
      <c r="BH814" s="243">
        <f>IF(N814="sníž. přenesená",J814,0)</f>
        <v>0</v>
      </c>
      <c r="BI814" s="243">
        <f>IF(N814="nulová",J814,0)</f>
        <v>0</v>
      </c>
      <c r="BJ814" s="18" t="s">
        <v>84</v>
      </c>
      <c r="BK814" s="243">
        <f>ROUND(I814*H814,2)</f>
        <v>0</v>
      </c>
      <c r="BL814" s="18" t="s">
        <v>119</v>
      </c>
      <c r="BM814" s="242" t="s">
        <v>1349</v>
      </c>
    </row>
    <row r="815" s="2" customFormat="1" ht="24.15" customHeight="1">
      <c r="A815" s="39"/>
      <c r="B815" s="40"/>
      <c r="C815" s="230" t="s">
        <v>675</v>
      </c>
      <c r="D815" s="230" t="s">
        <v>283</v>
      </c>
      <c r="E815" s="231" t="s">
        <v>1350</v>
      </c>
      <c r="F815" s="232" t="s">
        <v>1351</v>
      </c>
      <c r="G815" s="233" t="s">
        <v>321</v>
      </c>
      <c r="H815" s="234">
        <v>2227.2629999999999</v>
      </c>
      <c r="I815" s="235"/>
      <c r="J815" s="236">
        <f>ROUND(I815*H815,2)</f>
        <v>0</v>
      </c>
      <c r="K815" s="237"/>
      <c r="L815" s="45"/>
      <c r="M815" s="238" t="s">
        <v>1</v>
      </c>
      <c r="N815" s="239" t="s">
        <v>42</v>
      </c>
      <c r="O815" s="92"/>
      <c r="P815" s="240">
        <f>O815*H815</f>
        <v>0</v>
      </c>
      <c r="Q815" s="240">
        <v>0.0055199999999999997</v>
      </c>
      <c r="R815" s="240">
        <f>Q815*H815</f>
        <v>12.29449176</v>
      </c>
      <c r="S815" s="240">
        <v>0</v>
      </c>
      <c r="T815" s="241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2" t="s">
        <v>119</v>
      </c>
      <c r="AT815" s="242" t="s">
        <v>283</v>
      </c>
      <c r="AU815" s="242" t="s">
        <v>86</v>
      </c>
      <c r="AY815" s="18" t="s">
        <v>281</v>
      </c>
      <c r="BE815" s="243">
        <f>IF(N815="základní",J815,0)</f>
        <v>0</v>
      </c>
      <c r="BF815" s="243">
        <f>IF(N815="snížená",J815,0)</f>
        <v>0</v>
      </c>
      <c r="BG815" s="243">
        <f>IF(N815="zákl. přenesená",J815,0)</f>
        <v>0</v>
      </c>
      <c r="BH815" s="243">
        <f>IF(N815="sníž. přenesená",J815,0)</f>
        <v>0</v>
      </c>
      <c r="BI815" s="243">
        <f>IF(N815="nulová",J815,0)</f>
        <v>0</v>
      </c>
      <c r="BJ815" s="18" t="s">
        <v>84</v>
      </c>
      <c r="BK815" s="243">
        <f>ROUND(I815*H815,2)</f>
        <v>0</v>
      </c>
      <c r="BL815" s="18" t="s">
        <v>119</v>
      </c>
      <c r="BM815" s="242" t="s">
        <v>1352</v>
      </c>
    </row>
    <row r="816" s="2" customFormat="1" ht="21.75" customHeight="1">
      <c r="A816" s="39"/>
      <c r="B816" s="40"/>
      <c r="C816" s="230" t="s">
        <v>682</v>
      </c>
      <c r="D816" s="230" t="s">
        <v>283</v>
      </c>
      <c r="E816" s="231" t="s">
        <v>1353</v>
      </c>
      <c r="F816" s="232" t="s">
        <v>1354</v>
      </c>
      <c r="G816" s="233" t="s">
        <v>410</v>
      </c>
      <c r="H816" s="234">
        <v>600</v>
      </c>
      <c r="I816" s="235"/>
      <c r="J816" s="236">
        <f>ROUND(I816*H816,2)</f>
        <v>0</v>
      </c>
      <c r="K816" s="237"/>
      <c r="L816" s="45"/>
      <c r="M816" s="238" t="s">
        <v>1</v>
      </c>
      <c r="N816" s="239" t="s">
        <v>42</v>
      </c>
      <c r="O816" s="92"/>
      <c r="P816" s="240">
        <f>O816*H816</f>
        <v>0</v>
      </c>
      <c r="Q816" s="240">
        <v>0</v>
      </c>
      <c r="R816" s="240">
        <f>Q816*H816</f>
        <v>0</v>
      </c>
      <c r="S816" s="240">
        <v>0</v>
      </c>
      <c r="T816" s="241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2" t="s">
        <v>119</v>
      </c>
      <c r="AT816" s="242" t="s">
        <v>283</v>
      </c>
      <c r="AU816" s="242" t="s">
        <v>86</v>
      </c>
      <c r="AY816" s="18" t="s">
        <v>281</v>
      </c>
      <c r="BE816" s="243">
        <f>IF(N816="základní",J816,0)</f>
        <v>0</v>
      </c>
      <c r="BF816" s="243">
        <f>IF(N816="snížená",J816,0)</f>
        <v>0</v>
      </c>
      <c r="BG816" s="243">
        <f>IF(N816="zákl. přenesená",J816,0)</f>
        <v>0</v>
      </c>
      <c r="BH816" s="243">
        <f>IF(N816="sníž. přenesená",J816,0)</f>
        <v>0</v>
      </c>
      <c r="BI816" s="243">
        <f>IF(N816="nulová",J816,0)</f>
        <v>0</v>
      </c>
      <c r="BJ816" s="18" t="s">
        <v>84</v>
      </c>
      <c r="BK816" s="243">
        <f>ROUND(I816*H816,2)</f>
        <v>0</v>
      </c>
      <c r="BL816" s="18" t="s">
        <v>119</v>
      </c>
      <c r="BM816" s="242" t="s">
        <v>1355</v>
      </c>
    </row>
    <row r="817" s="2" customFormat="1" ht="33" customHeight="1">
      <c r="A817" s="39"/>
      <c r="B817" s="40"/>
      <c r="C817" s="230" t="s">
        <v>688</v>
      </c>
      <c r="D817" s="230" t="s">
        <v>283</v>
      </c>
      <c r="E817" s="231" t="s">
        <v>1356</v>
      </c>
      <c r="F817" s="232" t="s">
        <v>1357</v>
      </c>
      <c r="G817" s="233" t="s">
        <v>286</v>
      </c>
      <c r="H817" s="234">
        <v>51.381999999999998</v>
      </c>
      <c r="I817" s="235"/>
      <c r="J817" s="236">
        <f>ROUND(I817*H817,2)</f>
        <v>0</v>
      </c>
      <c r="K817" s="237"/>
      <c r="L817" s="45"/>
      <c r="M817" s="238" t="s">
        <v>1</v>
      </c>
      <c r="N817" s="239" t="s">
        <v>42</v>
      </c>
      <c r="O817" s="92"/>
      <c r="P817" s="240">
        <f>O817*H817</f>
        <v>0</v>
      </c>
      <c r="Q817" s="240">
        <v>2.3010199999999998</v>
      </c>
      <c r="R817" s="240">
        <f>Q817*H817</f>
        <v>118.23100963999998</v>
      </c>
      <c r="S817" s="240">
        <v>0</v>
      </c>
      <c r="T817" s="241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2" t="s">
        <v>119</v>
      </c>
      <c r="AT817" s="242" t="s">
        <v>283</v>
      </c>
      <c r="AU817" s="242" t="s">
        <v>86</v>
      </c>
      <c r="AY817" s="18" t="s">
        <v>281</v>
      </c>
      <c r="BE817" s="243">
        <f>IF(N817="základní",J817,0)</f>
        <v>0</v>
      </c>
      <c r="BF817" s="243">
        <f>IF(N817="snížená",J817,0)</f>
        <v>0</v>
      </c>
      <c r="BG817" s="243">
        <f>IF(N817="zákl. přenesená",J817,0)</f>
        <v>0</v>
      </c>
      <c r="BH817" s="243">
        <f>IF(N817="sníž. přenesená",J817,0)</f>
        <v>0</v>
      </c>
      <c r="BI817" s="243">
        <f>IF(N817="nulová",J817,0)</f>
        <v>0</v>
      </c>
      <c r="BJ817" s="18" t="s">
        <v>84</v>
      </c>
      <c r="BK817" s="243">
        <f>ROUND(I817*H817,2)</f>
        <v>0</v>
      </c>
      <c r="BL817" s="18" t="s">
        <v>119</v>
      </c>
      <c r="BM817" s="242" t="s">
        <v>1358</v>
      </c>
    </row>
    <row r="818" s="13" customFormat="1">
      <c r="A818" s="13"/>
      <c r="B818" s="244"/>
      <c r="C818" s="245"/>
      <c r="D818" s="246" t="s">
        <v>288</v>
      </c>
      <c r="E818" s="247" t="s">
        <v>1</v>
      </c>
      <c r="F818" s="248" t="s">
        <v>1359</v>
      </c>
      <c r="G818" s="245"/>
      <c r="H818" s="249">
        <v>51.381999999999998</v>
      </c>
      <c r="I818" s="250"/>
      <c r="J818" s="245"/>
      <c r="K818" s="245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288</v>
      </c>
      <c r="AU818" s="255" t="s">
        <v>86</v>
      </c>
      <c r="AV818" s="13" t="s">
        <v>86</v>
      </c>
      <c r="AW818" s="13" t="s">
        <v>33</v>
      </c>
      <c r="AX818" s="13" t="s">
        <v>77</v>
      </c>
      <c r="AY818" s="255" t="s">
        <v>281</v>
      </c>
    </row>
    <row r="819" s="14" customFormat="1">
      <c r="A819" s="14"/>
      <c r="B819" s="256"/>
      <c r="C819" s="257"/>
      <c r="D819" s="246" t="s">
        <v>288</v>
      </c>
      <c r="E819" s="258" t="s">
        <v>1</v>
      </c>
      <c r="F819" s="259" t="s">
        <v>290</v>
      </c>
      <c r="G819" s="257"/>
      <c r="H819" s="260">
        <v>51.381999999999998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288</v>
      </c>
      <c r="AU819" s="266" t="s">
        <v>86</v>
      </c>
      <c r="AV819" s="14" t="s">
        <v>119</v>
      </c>
      <c r="AW819" s="14" t="s">
        <v>33</v>
      </c>
      <c r="AX819" s="14" t="s">
        <v>84</v>
      </c>
      <c r="AY819" s="266" t="s">
        <v>281</v>
      </c>
    </row>
    <row r="820" s="2" customFormat="1" ht="24.15" customHeight="1">
      <c r="A820" s="39"/>
      <c r="B820" s="40"/>
      <c r="C820" s="230" t="s">
        <v>694</v>
      </c>
      <c r="D820" s="230" t="s">
        <v>283</v>
      </c>
      <c r="E820" s="231" t="s">
        <v>1360</v>
      </c>
      <c r="F820" s="232" t="s">
        <v>1361</v>
      </c>
      <c r="G820" s="233" t="s">
        <v>286</v>
      </c>
      <c r="H820" s="234">
        <v>51.156999999999996</v>
      </c>
      <c r="I820" s="235"/>
      <c r="J820" s="236">
        <f>ROUND(I820*H820,2)</f>
        <v>0</v>
      </c>
      <c r="K820" s="237"/>
      <c r="L820" s="45"/>
      <c r="M820" s="238" t="s">
        <v>1</v>
      </c>
      <c r="N820" s="239" t="s">
        <v>42</v>
      </c>
      <c r="O820" s="92"/>
      <c r="P820" s="240">
        <f>O820*H820</f>
        <v>0</v>
      </c>
      <c r="Q820" s="240">
        <v>0</v>
      </c>
      <c r="R820" s="240">
        <f>Q820*H820</f>
        <v>0</v>
      </c>
      <c r="S820" s="240">
        <v>0</v>
      </c>
      <c r="T820" s="241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2" t="s">
        <v>119</v>
      </c>
      <c r="AT820" s="242" t="s">
        <v>283</v>
      </c>
      <c r="AU820" s="242" t="s">
        <v>86</v>
      </c>
      <c r="AY820" s="18" t="s">
        <v>281</v>
      </c>
      <c r="BE820" s="243">
        <f>IF(N820="základní",J820,0)</f>
        <v>0</v>
      </c>
      <c r="BF820" s="243">
        <f>IF(N820="snížená",J820,0)</f>
        <v>0</v>
      </c>
      <c r="BG820" s="243">
        <f>IF(N820="zákl. přenesená",J820,0)</f>
        <v>0</v>
      </c>
      <c r="BH820" s="243">
        <f>IF(N820="sníž. přenesená",J820,0)</f>
        <v>0</v>
      </c>
      <c r="BI820" s="243">
        <f>IF(N820="nulová",J820,0)</f>
        <v>0</v>
      </c>
      <c r="BJ820" s="18" t="s">
        <v>84</v>
      </c>
      <c r="BK820" s="243">
        <f>ROUND(I820*H820,2)</f>
        <v>0</v>
      </c>
      <c r="BL820" s="18" t="s">
        <v>119</v>
      </c>
      <c r="BM820" s="242" t="s">
        <v>1362</v>
      </c>
    </row>
    <row r="821" s="13" customFormat="1">
      <c r="A821" s="13"/>
      <c r="B821" s="244"/>
      <c r="C821" s="245"/>
      <c r="D821" s="246" t="s">
        <v>288</v>
      </c>
      <c r="E821" s="247" t="s">
        <v>1</v>
      </c>
      <c r="F821" s="248" t="s">
        <v>1363</v>
      </c>
      <c r="G821" s="245"/>
      <c r="H821" s="249">
        <v>51.156999999999996</v>
      </c>
      <c r="I821" s="250"/>
      <c r="J821" s="245"/>
      <c r="K821" s="245"/>
      <c r="L821" s="251"/>
      <c r="M821" s="252"/>
      <c r="N821" s="253"/>
      <c r="O821" s="253"/>
      <c r="P821" s="253"/>
      <c r="Q821" s="253"/>
      <c r="R821" s="253"/>
      <c r="S821" s="253"/>
      <c r="T821" s="25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5" t="s">
        <v>288</v>
      </c>
      <c r="AU821" s="255" t="s">
        <v>86</v>
      </c>
      <c r="AV821" s="13" t="s">
        <v>86</v>
      </c>
      <c r="AW821" s="13" t="s">
        <v>33</v>
      </c>
      <c r="AX821" s="13" t="s">
        <v>77</v>
      </c>
      <c r="AY821" s="255" t="s">
        <v>281</v>
      </c>
    </row>
    <row r="822" s="14" customFormat="1">
      <c r="A822" s="14"/>
      <c r="B822" s="256"/>
      <c r="C822" s="257"/>
      <c r="D822" s="246" t="s">
        <v>288</v>
      </c>
      <c r="E822" s="258" t="s">
        <v>1</v>
      </c>
      <c r="F822" s="259" t="s">
        <v>290</v>
      </c>
      <c r="G822" s="257"/>
      <c r="H822" s="260">
        <v>51.156999999999996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6" t="s">
        <v>288</v>
      </c>
      <c r="AU822" s="266" t="s">
        <v>86</v>
      </c>
      <c r="AV822" s="14" t="s">
        <v>119</v>
      </c>
      <c r="AW822" s="14" t="s">
        <v>33</v>
      </c>
      <c r="AX822" s="14" t="s">
        <v>84</v>
      </c>
      <c r="AY822" s="266" t="s">
        <v>281</v>
      </c>
    </row>
    <row r="823" s="2" customFormat="1" ht="24.15" customHeight="1">
      <c r="A823" s="39"/>
      <c r="B823" s="40"/>
      <c r="C823" s="230" t="s">
        <v>700</v>
      </c>
      <c r="D823" s="230" t="s">
        <v>283</v>
      </c>
      <c r="E823" s="231" t="s">
        <v>1364</v>
      </c>
      <c r="F823" s="232" t="s">
        <v>1365</v>
      </c>
      <c r="G823" s="233" t="s">
        <v>286</v>
      </c>
      <c r="H823" s="234">
        <v>53.156999999999996</v>
      </c>
      <c r="I823" s="235"/>
      <c r="J823" s="236">
        <f>ROUND(I823*H823,2)</f>
        <v>0</v>
      </c>
      <c r="K823" s="237"/>
      <c r="L823" s="45"/>
      <c r="M823" s="238" t="s">
        <v>1</v>
      </c>
      <c r="N823" s="239" t="s">
        <v>42</v>
      </c>
      <c r="O823" s="92"/>
      <c r="P823" s="240">
        <f>O823*H823</f>
        <v>0</v>
      </c>
      <c r="Q823" s="240">
        <v>0.00091</v>
      </c>
      <c r="R823" s="240">
        <f>Q823*H823</f>
        <v>0.048372869999999998</v>
      </c>
      <c r="S823" s="240">
        <v>0</v>
      </c>
      <c r="T823" s="241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2" t="s">
        <v>119</v>
      </c>
      <c r="AT823" s="242" t="s">
        <v>283</v>
      </c>
      <c r="AU823" s="242" t="s">
        <v>86</v>
      </c>
      <c r="AY823" s="18" t="s">
        <v>281</v>
      </c>
      <c r="BE823" s="243">
        <f>IF(N823="základní",J823,0)</f>
        <v>0</v>
      </c>
      <c r="BF823" s="243">
        <f>IF(N823="snížená",J823,0)</f>
        <v>0</v>
      </c>
      <c r="BG823" s="243">
        <f>IF(N823="zákl. přenesená",J823,0)</f>
        <v>0</v>
      </c>
      <c r="BH823" s="243">
        <f>IF(N823="sníž. přenesená",J823,0)</f>
        <v>0</v>
      </c>
      <c r="BI823" s="243">
        <f>IF(N823="nulová",J823,0)</f>
        <v>0</v>
      </c>
      <c r="BJ823" s="18" t="s">
        <v>84</v>
      </c>
      <c r="BK823" s="243">
        <f>ROUND(I823*H823,2)</f>
        <v>0</v>
      </c>
      <c r="BL823" s="18" t="s">
        <v>119</v>
      </c>
      <c r="BM823" s="242" t="s">
        <v>1366</v>
      </c>
    </row>
    <row r="824" s="13" customFormat="1">
      <c r="A824" s="13"/>
      <c r="B824" s="244"/>
      <c r="C824" s="245"/>
      <c r="D824" s="246" t="s">
        <v>288</v>
      </c>
      <c r="E824" s="247" t="s">
        <v>1</v>
      </c>
      <c r="F824" s="248" t="s">
        <v>1367</v>
      </c>
      <c r="G824" s="245"/>
      <c r="H824" s="249">
        <v>53.156999999999996</v>
      </c>
      <c r="I824" s="250"/>
      <c r="J824" s="245"/>
      <c r="K824" s="245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288</v>
      </c>
      <c r="AU824" s="255" t="s">
        <v>86</v>
      </c>
      <c r="AV824" s="13" t="s">
        <v>86</v>
      </c>
      <c r="AW824" s="13" t="s">
        <v>33</v>
      </c>
      <c r="AX824" s="13" t="s">
        <v>77</v>
      </c>
      <c r="AY824" s="255" t="s">
        <v>281</v>
      </c>
    </row>
    <row r="825" s="14" customFormat="1">
      <c r="A825" s="14"/>
      <c r="B825" s="256"/>
      <c r="C825" s="257"/>
      <c r="D825" s="246" t="s">
        <v>288</v>
      </c>
      <c r="E825" s="258" t="s">
        <v>1</v>
      </c>
      <c r="F825" s="259" t="s">
        <v>290</v>
      </c>
      <c r="G825" s="257"/>
      <c r="H825" s="260">
        <v>53.156999999999996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6" t="s">
        <v>288</v>
      </c>
      <c r="AU825" s="266" t="s">
        <v>86</v>
      </c>
      <c r="AV825" s="14" t="s">
        <v>119</v>
      </c>
      <c r="AW825" s="14" t="s">
        <v>33</v>
      </c>
      <c r="AX825" s="14" t="s">
        <v>84</v>
      </c>
      <c r="AY825" s="266" t="s">
        <v>281</v>
      </c>
    </row>
    <row r="826" s="2" customFormat="1" ht="16.5" customHeight="1">
      <c r="A826" s="39"/>
      <c r="B826" s="40"/>
      <c r="C826" s="230" t="s">
        <v>1368</v>
      </c>
      <c r="D826" s="230" t="s">
        <v>283</v>
      </c>
      <c r="E826" s="231" t="s">
        <v>1369</v>
      </c>
      <c r="F826" s="232" t="s">
        <v>1370</v>
      </c>
      <c r="G826" s="233" t="s">
        <v>321</v>
      </c>
      <c r="H826" s="234">
        <v>664.46000000000004</v>
      </c>
      <c r="I826" s="235"/>
      <c r="J826" s="236">
        <f>ROUND(I826*H826,2)</f>
        <v>0</v>
      </c>
      <c r="K826" s="237"/>
      <c r="L826" s="45"/>
      <c r="M826" s="238" t="s">
        <v>1</v>
      </c>
      <c r="N826" s="239" t="s">
        <v>42</v>
      </c>
      <c r="O826" s="92"/>
      <c r="P826" s="240">
        <f>O826*H826</f>
        <v>0</v>
      </c>
      <c r="Q826" s="240">
        <v>0.00012999999999999999</v>
      </c>
      <c r="R826" s="240">
        <f>Q826*H826</f>
        <v>0.086379799999999993</v>
      </c>
      <c r="S826" s="240">
        <v>0</v>
      </c>
      <c r="T826" s="241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2" t="s">
        <v>119</v>
      </c>
      <c r="AT826" s="242" t="s">
        <v>283</v>
      </c>
      <c r="AU826" s="242" t="s">
        <v>86</v>
      </c>
      <c r="AY826" s="18" t="s">
        <v>281</v>
      </c>
      <c r="BE826" s="243">
        <f>IF(N826="základní",J826,0)</f>
        <v>0</v>
      </c>
      <c r="BF826" s="243">
        <f>IF(N826="snížená",J826,0)</f>
        <v>0</v>
      </c>
      <c r="BG826" s="243">
        <f>IF(N826="zákl. přenesená",J826,0)</f>
        <v>0</v>
      </c>
      <c r="BH826" s="243">
        <f>IF(N826="sníž. přenesená",J826,0)</f>
        <v>0</v>
      </c>
      <c r="BI826" s="243">
        <f>IF(N826="nulová",J826,0)</f>
        <v>0</v>
      </c>
      <c r="BJ826" s="18" t="s">
        <v>84</v>
      </c>
      <c r="BK826" s="243">
        <f>ROUND(I826*H826,2)</f>
        <v>0</v>
      </c>
      <c r="BL826" s="18" t="s">
        <v>119</v>
      </c>
      <c r="BM826" s="242" t="s">
        <v>1371</v>
      </c>
    </row>
    <row r="827" s="2" customFormat="1" ht="33" customHeight="1">
      <c r="A827" s="39"/>
      <c r="B827" s="40"/>
      <c r="C827" s="230" t="s">
        <v>1372</v>
      </c>
      <c r="D827" s="230" t="s">
        <v>283</v>
      </c>
      <c r="E827" s="231" t="s">
        <v>1373</v>
      </c>
      <c r="F827" s="232" t="s">
        <v>1374</v>
      </c>
      <c r="G827" s="233" t="s">
        <v>410</v>
      </c>
      <c r="H827" s="234">
        <v>438.63</v>
      </c>
      <c r="I827" s="235"/>
      <c r="J827" s="236">
        <f>ROUND(I827*H827,2)</f>
        <v>0</v>
      </c>
      <c r="K827" s="237"/>
      <c r="L827" s="45"/>
      <c r="M827" s="238" t="s">
        <v>1</v>
      </c>
      <c r="N827" s="239" t="s">
        <v>42</v>
      </c>
      <c r="O827" s="92"/>
      <c r="P827" s="240">
        <f>O827*H827</f>
        <v>0</v>
      </c>
      <c r="Q827" s="240">
        <v>2.0000000000000002E-05</v>
      </c>
      <c r="R827" s="240">
        <f>Q827*H827</f>
        <v>0.0087726000000000002</v>
      </c>
      <c r="S827" s="240">
        <v>0</v>
      </c>
      <c r="T827" s="24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2" t="s">
        <v>119</v>
      </c>
      <c r="AT827" s="242" t="s">
        <v>283</v>
      </c>
      <c r="AU827" s="242" t="s">
        <v>86</v>
      </c>
      <c r="AY827" s="18" t="s">
        <v>281</v>
      </c>
      <c r="BE827" s="243">
        <f>IF(N827="základní",J827,0)</f>
        <v>0</v>
      </c>
      <c r="BF827" s="243">
        <f>IF(N827="snížená",J827,0)</f>
        <v>0</v>
      </c>
      <c r="BG827" s="243">
        <f>IF(N827="zákl. přenesená",J827,0)</f>
        <v>0</v>
      </c>
      <c r="BH827" s="243">
        <f>IF(N827="sníž. přenesená",J827,0)</f>
        <v>0</v>
      </c>
      <c r="BI827" s="243">
        <f>IF(N827="nulová",J827,0)</f>
        <v>0</v>
      </c>
      <c r="BJ827" s="18" t="s">
        <v>84</v>
      </c>
      <c r="BK827" s="243">
        <f>ROUND(I827*H827,2)</f>
        <v>0</v>
      </c>
      <c r="BL827" s="18" t="s">
        <v>119</v>
      </c>
      <c r="BM827" s="242" t="s">
        <v>1375</v>
      </c>
    </row>
    <row r="828" s="12" customFormat="1" ht="22.8" customHeight="1">
      <c r="A828" s="12"/>
      <c r="B828" s="214"/>
      <c r="C828" s="215"/>
      <c r="D828" s="216" t="s">
        <v>76</v>
      </c>
      <c r="E828" s="228" t="s">
        <v>311</v>
      </c>
      <c r="F828" s="228" t="s">
        <v>312</v>
      </c>
      <c r="G828" s="215"/>
      <c r="H828" s="215"/>
      <c r="I828" s="218"/>
      <c r="J828" s="229">
        <f>BK828</f>
        <v>0</v>
      </c>
      <c r="K828" s="215"/>
      <c r="L828" s="220"/>
      <c r="M828" s="221"/>
      <c r="N828" s="222"/>
      <c r="O828" s="222"/>
      <c r="P828" s="223">
        <v>0</v>
      </c>
      <c r="Q828" s="222"/>
      <c r="R828" s="223">
        <v>0</v>
      </c>
      <c r="S828" s="222"/>
      <c r="T828" s="224">
        <v>0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25" t="s">
        <v>84</v>
      </c>
      <c r="AT828" s="226" t="s">
        <v>76</v>
      </c>
      <c r="AU828" s="226" t="s">
        <v>84</v>
      </c>
      <c r="AY828" s="225" t="s">
        <v>281</v>
      </c>
      <c r="BK828" s="227">
        <v>0</v>
      </c>
    </row>
    <row r="829" s="12" customFormat="1" ht="22.8" customHeight="1">
      <c r="A829" s="12"/>
      <c r="B829" s="214"/>
      <c r="C829" s="215"/>
      <c r="D829" s="216" t="s">
        <v>76</v>
      </c>
      <c r="E829" s="228" t="s">
        <v>1376</v>
      </c>
      <c r="F829" s="228" t="s">
        <v>1377</v>
      </c>
      <c r="G829" s="215"/>
      <c r="H829" s="215"/>
      <c r="I829" s="218"/>
      <c r="J829" s="229">
        <f>BK829</f>
        <v>0</v>
      </c>
      <c r="K829" s="215"/>
      <c r="L829" s="220"/>
      <c r="M829" s="221"/>
      <c r="N829" s="222"/>
      <c r="O829" s="222"/>
      <c r="P829" s="223">
        <f>P830</f>
        <v>0</v>
      </c>
      <c r="Q829" s="222"/>
      <c r="R829" s="223">
        <f>R830</f>
        <v>0</v>
      </c>
      <c r="S829" s="222"/>
      <c r="T829" s="224">
        <f>T830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25" t="s">
        <v>84</v>
      </c>
      <c r="AT829" s="226" t="s">
        <v>76</v>
      </c>
      <c r="AU829" s="226" t="s">
        <v>84</v>
      </c>
      <c r="AY829" s="225" t="s">
        <v>281</v>
      </c>
      <c r="BK829" s="227">
        <f>BK830</f>
        <v>0</v>
      </c>
    </row>
    <row r="830" s="2" customFormat="1" ht="21.75" customHeight="1">
      <c r="A830" s="39"/>
      <c r="B830" s="40"/>
      <c r="C830" s="230" t="s">
        <v>706</v>
      </c>
      <c r="D830" s="230" t="s">
        <v>283</v>
      </c>
      <c r="E830" s="231" t="s">
        <v>1378</v>
      </c>
      <c r="F830" s="232" t="s">
        <v>1379</v>
      </c>
      <c r="G830" s="233" t="s">
        <v>304</v>
      </c>
      <c r="H830" s="234">
        <v>423.80500000000001</v>
      </c>
      <c r="I830" s="235"/>
      <c r="J830" s="236">
        <f>ROUND(I830*H830,2)</f>
        <v>0</v>
      </c>
      <c r="K830" s="237"/>
      <c r="L830" s="45"/>
      <c r="M830" s="238" t="s">
        <v>1</v>
      </c>
      <c r="N830" s="239" t="s">
        <v>42</v>
      </c>
      <c r="O830" s="92"/>
      <c r="P830" s="240">
        <f>O830*H830</f>
        <v>0</v>
      </c>
      <c r="Q830" s="240">
        <v>0</v>
      </c>
      <c r="R830" s="240">
        <f>Q830*H830</f>
        <v>0</v>
      </c>
      <c r="S830" s="240">
        <v>0</v>
      </c>
      <c r="T830" s="241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2" t="s">
        <v>119</v>
      </c>
      <c r="AT830" s="242" t="s">
        <v>283</v>
      </c>
      <c r="AU830" s="242" t="s">
        <v>86</v>
      </c>
      <c r="AY830" s="18" t="s">
        <v>281</v>
      </c>
      <c r="BE830" s="243">
        <f>IF(N830="základní",J830,0)</f>
        <v>0</v>
      </c>
      <c r="BF830" s="243">
        <f>IF(N830="snížená",J830,0)</f>
        <v>0</v>
      </c>
      <c r="BG830" s="243">
        <f>IF(N830="zákl. přenesená",J830,0)</f>
        <v>0</v>
      </c>
      <c r="BH830" s="243">
        <f>IF(N830="sníž. přenesená",J830,0)</f>
        <v>0</v>
      </c>
      <c r="BI830" s="243">
        <f>IF(N830="nulová",J830,0)</f>
        <v>0</v>
      </c>
      <c r="BJ830" s="18" t="s">
        <v>84</v>
      </c>
      <c r="BK830" s="243">
        <f>ROUND(I830*H830,2)</f>
        <v>0</v>
      </c>
      <c r="BL830" s="18" t="s">
        <v>119</v>
      </c>
      <c r="BM830" s="242" t="s">
        <v>1380</v>
      </c>
    </row>
    <row r="831" s="12" customFormat="1" ht="25.92" customHeight="1">
      <c r="A831" s="12"/>
      <c r="B831" s="214"/>
      <c r="C831" s="215"/>
      <c r="D831" s="216" t="s">
        <v>76</v>
      </c>
      <c r="E831" s="217" t="s">
        <v>658</v>
      </c>
      <c r="F831" s="217" t="s">
        <v>659</v>
      </c>
      <c r="G831" s="215"/>
      <c r="H831" s="215"/>
      <c r="I831" s="218"/>
      <c r="J831" s="219">
        <f>BK831</f>
        <v>0</v>
      </c>
      <c r="K831" s="215"/>
      <c r="L831" s="220"/>
      <c r="M831" s="221"/>
      <c r="N831" s="222"/>
      <c r="O831" s="222"/>
      <c r="P831" s="223">
        <f>P832+P846+P852+P857+P919+P945+P958+P976+P991</f>
        <v>0</v>
      </c>
      <c r="Q831" s="222"/>
      <c r="R831" s="223">
        <f>R832+R846+R852+R857+R919+R945+R958+R976+R991</f>
        <v>64.901451340000008</v>
      </c>
      <c r="S831" s="222"/>
      <c r="T831" s="224">
        <f>T832+T846+T852+T857+T919+T945+T958+T976+T991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25" t="s">
        <v>86</v>
      </c>
      <c r="AT831" s="226" t="s">
        <v>76</v>
      </c>
      <c r="AU831" s="226" t="s">
        <v>77</v>
      </c>
      <c r="AY831" s="225" t="s">
        <v>281</v>
      </c>
      <c r="BK831" s="227">
        <f>BK832+BK846+BK852+BK857+BK919+BK945+BK958+BK976+BK991</f>
        <v>0</v>
      </c>
    </row>
    <row r="832" s="12" customFormat="1" ht="22.8" customHeight="1">
      <c r="A832" s="12"/>
      <c r="B832" s="214"/>
      <c r="C832" s="215"/>
      <c r="D832" s="216" t="s">
        <v>76</v>
      </c>
      <c r="E832" s="228" t="s">
        <v>660</v>
      </c>
      <c r="F832" s="228" t="s">
        <v>661</v>
      </c>
      <c r="G832" s="215"/>
      <c r="H832" s="215"/>
      <c r="I832" s="218"/>
      <c r="J832" s="229">
        <f>BK832</f>
        <v>0</v>
      </c>
      <c r="K832" s="215"/>
      <c r="L832" s="220"/>
      <c r="M832" s="221"/>
      <c r="N832" s="222"/>
      <c r="O832" s="222"/>
      <c r="P832" s="223">
        <f>SUM(P833:P845)</f>
        <v>0</v>
      </c>
      <c r="Q832" s="222"/>
      <c r="R832" s="223">
        <f>SUM(R833:R845)</f>
        <v>4.3590527999999997</v>
      </c>
      <c r="S832" s="222"/>
      <c r="T832" s="224">
        <f>SUM(T833:T845)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25" t="s">
        <v>86</v>
      </c>
      <c r="AT832" s="226" t="s">
        <v>76</v>
      </c>
      <c r="AU832" s="226" t="s">
        <v>84</v>
      </c>
      <c r="AY832" s="225" t="s">
        <v>281</v>
      </c>
      <c r="BK832" s="227">
        <f>SUM(BK833:BK845)</f>
        <v>0</v>
      </c>
    </row>
    <row r="833" s="2" customFormat="1" ht="24.15" customHeight="1">
      <c r="A833" s="39"/>
      <c r="B833" s="40"/>
      <c r="C833" s="230" t="s">
        <v>712</v>
      </c>
      <c r="D833" s="230" t="s">
        <v>283</v>
      </c>
      <c r="E833" s="231" t="s">
        <v>1381</v>
      </c>
      <c r="F833" s="232" t="s">
        <v>1382</v>
      </c>
      <c r="G833" s="233" t="s">
        <v>321</v>
      </c>
      <c r="H833" s="234">
        <v>664.46000000000004</v>
      </c>
      <c r="I833" s="235"/>
      <c r="J833" s="236">
        <f>ROUND(I833*H833,2)</f>
        <v>0</v>
      </c>
      <c r="K833" s="237"/>
      <c r="L833" s="45"/>
      <c r="M833" s="238" t="s">
        <v>1</v>
      </c>
      <c r="N833" s="239" t="s">
        <v>42</v>
      </c>
      <c r="O833" s="92"/>
      <c r="P833" s="240">
        <f>O833*H833</f>
        <v>0</v>
      </c>
      <c r="Q833" s="240">
        <v>0</v>
      </c>
      <c r="R833" s="240">
        <f>Q833*H833</f>
        <v>0</v>
      </c>
      <c r="S833" s="240">
        <v>0</v>
      </c>
      <c r="T833" s="241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2" t="s">
        <v>605</v>
      </c>
      <c r="AT833" s="242" t="s">
        <v>283</v>
      </c>
      <c r="AU833" s="242" t="s">
        <v>86</v>
      </c>
      <c r="AY833" s="18" t="s">
        <v>281</v>
      </c>
      <c r="BE833" s="243">
        <f>IF(N833="základní",J833,0)</f>
        <v>0</v>
      </c>
      <c r="BF833" s="243">
        <f>IF(N833="snížená",J833,0)</f>
        <v>0</v>
      </c>
      <c r="BG833" s="243">
        <f>IF(N833="zákl. přenesená",J833,0)</f>
        <v>0</v>
      </c>
      <c r="BH833" s="243">
        <f>IF(N833="sníž. přenesená",J833,0)</f>
        <v>0</v>
      </c>
      <c r="BI833" s="243">
        <f>IF(N833="nulová",J833,0)</f>
        <v>0</v>
      </c>
      <c r="BJ833" s="18" t="s">
        <v>84</v>
      </c>
      <c r="BK833" s="243">
        <f>ROUND(I833*H833,2)</f>
        <v>0</v>
      </c>
      <c r="BL833" s="18" t="s">
        <v>605</v>
      </c>
      <c r="BM833" s="242" t="s">
        <v>1383</v>
      </c>
    </row>
    <row r="834" s="13" customFormat="1">
      <c r="A834" s="13"/>
      <c r="B834" s="244"/>
      <c r="C834" s="245"/>
      <c r="D834" s="246" t="s">
        <v>288</v>
      </c>
      <c r="E834" s="247" t="s">
        <v>1</v>
      </c>
      <c r="F834" s="248" t="s">
        <v>666</v>
      </c>
      <c r="G834" s="245"/>
      <c r="H834" s="249">
        <v>664.46000000000004</v>
      </c>
      <c r="I834" s="250"/>
      <c r="J834" s="245"/>
      <c r="K834" s="245"/>
      <c r="L834" s="251"/>
      <c r="M834" s="252"/>
      <c r="N834" s="253"/>
      <c r="O834" s="253"/>
      <c r="P834" s="253"/>
      <c r="Q834" s="253"/>
      <c r="R834" s="253"/>
      <c r="S834" s="253"/>
      <c r="T834" s="25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5" t="s">
        <v>288</v>
      </c>
      <c r="AU834" s="255" t="s">
        <v>86</v>
      </c>
      <c r="AV834" s="13" t="s">
        <v>86</v>
      </c>
      <c r="AW834" s="13" t="s">
        <v>33</v>
      </c>
      <c r="AX834" s="13" t="s">
        <v>77</v>
      </c>
      <c r="AY834" s="255" t="s">
        <v>281</v>
      </c>
    </row>
    <row r="835" s="14" customFormat="1">
      <c r="A835" s="14"/>
      <c r="B835" s="256"/>
      <c r="C835" s="257"/>
      <c r="D835" s="246" t="s">
        <v>288</v>
      </c>
      <c r="E835" s="258" t="s">
        <v>1</v>
      </c>
      <c r="F835" s="259" t="s">
        <v>290</v>
      </c>
      <c r="G835" s="257"/>
      <c r="H835" s="260">
        <v>664.46000000000004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6" t="s">
        <v>288</v>
      </c>
      <c r="AU835" s="266" t="s">
        <v>86</v>
      </c>
      <c r="AV835" s="14" t="s">
        <v>119</v>
      </c>
      <c r="AW835" s="14" t="s">
        <v>33</v>
      </c>
      <c r="AX835" s="14" t="s">
        <v>84</v>
      </c>
      <c r="AY835" s="266" t="s">
        <v>281</v>
      </c>
    </row>
    <row r="836" s="2" customFormat="1" ht="16.5" customHeight="1">
      <c r="A836" s="39"/>
      <c r="B836" s="40"/>
      <c r="C836" s="281" t="s">
        <v>716</v>
      </c>
      <c r="D836" s="281" t="s">
        <v>1084</v>
      </c>
      <c r="E836" s="282" t="s">
        <v>1384</v>
      </c>
      <c r="F836" s="283" t="s">
        <v>1385</v>
      </c>
      <c r="G836" s="284" t="s">
        <v>304</v>
      </c>
      <c r="H836" s="285">
        <v>0.19900000000000001</v>
      </c>
      <c r="I836" s="286"/>
      <c r="J836" s="287">
        <f>ROUND(I836*H836,2)</f>
        <v>0</v>
      </c>
      <c r="K836" s="288"/>
      <c r="L836" s="289"/>
      <c r="M836" s="290" t="s">
        <v>1</v>
      </c>
      <c r="N836" s="291" t="s">
        <v>42</v>
      </c>
      <c r="O836" s="92"/>
      <c r="P836" s="240">
        <f>O836*H836</f>
        <v>0</v>
      </c>
      <c r="Q836" s="240">
        <v>1</v>
      </c>
      <c r="R836" s="240">
        <f>Q836*H836</f>
        <v>0.19900000000000001</v>
      </c>
      <c r="S836" s="240">
        <v>0</v>
      </c>
      <c r="T836" s="241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2" t="s">
        <v>706</v>
      </c>
      <c r="AT836" s="242" t="s">
        <v>1084</v>
      </c>
      <c r="AU836" s="242" t="s">
        <v>86</v>
      </c>
      <c r="AY836" s="18" t="s">
        <v>281</v>
      </c>
      <c r="BE836" s="243">
        <f>IF(N836="základní",J836,0)</f>
        <v>0</v>
      </c>
      <c r="BF836" s="243">
        <f>IF(N836="snížená",J836,0)</f>
        <v>0</v>
      </c>
      <c r="BG836" s="243">
        <f>IF(N836="zákl. přenesená",J836,0)</f>
        <v>0</v>
      </c>
      <c r="BH836" s="243">
        <f>IF(N836="sníž. přenesená",J836,0)</f>
        <v>0</v>
      </c>
      <c r="BI836" s="243">
        <f>IF(N836="nulová",J836,0)</f>
        <v>0</v>
      </c>
      <c r="BJ836" s="18" t="s">
        <v>84</v>
      </c>
      <c r="BK836" s="243">
        <f>ROUND(I836*H836,2)</f>
        <v>0</v>
      </c>
      <c r="BL836" s="18" t="s">
        <v>605</v>
      </c>
      <c r="BM836" s="242" t="s">
        <v>1386</v>
      </c>
    </row>
    <row r="837" s="13" customFormat="1">
      <c r="A837" s="13"/>
      <c r="B837" s="244"/>
      <c r="C837" s="245"/>
      <c r="D837" s="246" t="s">
        <v>288</v>
      </c>
      <c r="E837" s="245"/>
      <c r="F837" s="248" t="s">
        <v>1387</v>
      </c>
      <c r="G837" s="245"/>
      <c r="H837" s="249">
        <v>0.19900000000000001</v>
      </c>
      <c r="I837" s="250"/>
      <c r="J837" s="245"/>
      <c r="K837" s="245"/>
      <c r="L837" s="251"/>
      <c r="M837" s="252"/>
      <c r="N837" s="253"/>
      <c r="O837" s="253"/>
      <c r="P837" s="253"/>
      <c r="Q837" s="253"/>
      <c r="R837" s="253"/>
      <c r="S837" s="253"/>
      <c r="T837" s="25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5" t="s">
        <v>288</v>
      </c>
      <c r="AU837" s="255" t="s">
        <v>86</v>
      </c>
      <c r="AV837" s="13" t="s">
        <v>86</v>
      </c>
      <c r="AW837" s="13" t="s">
        <v>4</v>
      </c>
      <c r="AX837" s="13" t="s">
        <v>84</v>
      </c>
      <c r="AY837" s="255" t="s">
        <v>281</v>
      </c>
    </row>
    <row r="838" s="2" customFormat="1" ht="24.15" customHeight="1">
      <c r="A838" s="39"/>
      <c r="B838" s="40"/>
      <c r="C838" s="230" t="s">
        <v>720</v>
      </c>
      <c r="D838" s="230" t="s">
        <v>283</v>
      </c>
      <c r="E838" s="231" t="s">
        <v>1388</v>
      </c>
      <c r="F838" s="232" t="s">
        <v>1389</v>
      </c>
      <c r="G838" s="233" t="s">
        <v>321</v>
      </c>
      <c r="H838" s="234">
        <v>664.46000000000004</v>
      </c>
      <c r="I838" s="235"/>
      <c r="J838" s="236">
        <f>ROUND(I838*H838,2)</f>
        <v>0</v>
      </c>
      <c r="K838" s="237"/>
      <c r="L838" s="45"/>
      <c r="M838" s="238" t="s">
        <v>1</v>
      </c>
      <c r="N838" s="239" t="s">
        <v>42</v>
      </c>
      <c r="O838" s="92"/>
      <c r="P838" s="240">
        <f>O838*H838</f>
        <v>0</v>
      </c>
      <c r="Q838" s="240">
        <v>0.00040000000000000002</v>
      </c>
      <c r="R838" s="240">
        <f>Q838*H838</f>
        <v>0.26578400000000002</v>
      </c>
      <c r="S838" s="240">
        <v>0</v>
      </c>
      <c r="T838" s="241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2" t="s">
        <v>605</v>
      </c>
      <c r="AT838" s="242" t="s">
        <v>283</v>
      </c>
      <c r="AU838" s="242" t="s">
        <v>86</v>
      </c>
      <c r="AY838" s="18" t="s">
        <v>281</v>
      </c>
      <c r="BE838" s="243">
        <f>IF(N838="základní",J838,0)</f>
        <v>0</v>
      </c>
      <c r="BF838" s="243">
        <f>IF(N838="snížená",J838,0)</f>
        <v>0</v>
      </c>
      <c r="BG838" s="243">
        <f>IF(N838="zákl. přenesená",J838,0)</f>
        <v>0</v>
      </c>
      <c r="BH838" s="243">
        <f>IF(N838="sníž. přenesená",J838,0)</f>
        <v>0</v>
      </c>
      <c r="BI838" s="243">
        <f>IF(N838="nulová",J838,0)</f>
        <v>0</v>
      </c>
      <c r="BJ838" s="18" t="s">
        <v>84</v>
      </c>
      <c r="BK838" s="243">
        <f>ROUND(I838*H838,2)</f>
        <v>0</v>
      </c>
      <c r="BL838" s="18" t="s">
        <v>605</v>
      </c>
      <c r="BM838" s="242" t="s">
        <v>1390</v>
      </c>
    </row>
    <row r="839" s="13" customFormat="1">
      <c r="A839" s="13"/>
      <c r="B839" s="244"/>
      <c r="C839" s="245"/>
      <c r="D839" s="246" t="s">
        <v>288</v>
      </c>
      <c r="E839" s="247" t="s">
        <v>1</v>
      </c>
      <c r="F839" s="248" t="s">
        <v>666</v>
      </c>
      <c r="G839" s="245"/>
      <c r="H839" s="249">
        <v>664.46000000000004</v>
      </c>
      <c r="I839" s="250"/>
      <c r="J839" s="245"/>
      <c r="K839" s="245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288</v>
      </c>
      <c r="AU839" s="255" t="s">
        <v>86</v>
      </c>
      <c r="AV839" s="13" t="s">
        <v>86</v>
      </c>
      <c r="AW839" s="13" t="s">
        <v>33</v>
      </c>
      <c r="AX839" s="13" t="s">
        <v>77</v>
      </c>
      <c r="AY839" s="255" t="s">
        <v>281</v>
      </c>
    </row>
    <row r="840" s="14" customFormat="1">
      <c r="A840" s="14"/>
      <c r="B840" s="256"/>
      <c r="C840" s="257"/>
      <c r="D840" s="246" t="s">
        <v>288</v>
      </c>
      <c r="E840" s="258" t="s">
        <v>1</v>
      </c>
      <c r="F840" s="259" t="s">
        <v>290</v>
      </c>
      <c r="G840" s="257"/>
      <c r="H840" s="260">
        <v>664.46000000000004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6" t="s">
        <v>288</v>
      </c>
      <c r="AU840" s="266" t="s">
        <v>86</v>
      </c>
      <c r="AV840" s="14" t="s">
        <v>119</v>
      </c>
      <c r="AW840" s="14" t="s">
        <v>33</v>
      </c>
      <c r="AX840" s="14" t="s">
        <v>84</v>
      </c>
      <c r="AY840" s="266" t="s">
        <v>281</v>
      </c>
    </row>
    <row r="841" s="2" customFormat="1" ht="37.8" customHeight="1">
      <c r="A841" s="39"/>
      <c r="B841" s="40"/>
      <c r="C841" s="281" t="s">
        <v>724</v>
      </c>
      <c r="D841" s="281" t="s">
        <v>1084</v>
      </c>
      <c r="E841" s="282" t="s">
        <v>1391</v>
      </c>
      <c r="F841" s="283" t="s">
        <v>1392</v>
      </c>
      <c r="G841" s="284" t="s">
        <v>321</v>
      </c>
      <c r="H841" s="285">
        <v>811.30600000000004</v>
      </c>
      <c r="I841" s="286"/>
      <c r="J841" s="287">
        <f>ROUND(I841*H841,2)</f>
        <v>0</v>
      </c>
      <c r="K841" s="288"/>
      <c r="L841" s="289"/>
      <c r="M841" s="290" t="s">
        <v>1</v>
      </c>
      <c r="N841" s="291" t="s">
        <v>42</v>
      </c>
      <c r="O841" s="92"/>
      <c r="P841" s="240">
        <f>O841*H841</f>
        <v>0</v>
      </c>
      <c r="Q841" s="240">
        <v>0.0047999999999999996</v>
      </c>
      <c r="R841" s="240">
        <f>Q841*H841</f>
        <v>3.8942687999999999</v>
      </c>
      <c r="S841" s="240">
        <v>0</v>
      </c>
      <c r="T841" s="241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2" t="s">
        <v>706</v>
      </c>
      <c r="AT841" s="242" t="s">
        <v>1084</v>
      </c>
      <c r="AU841" s="242" t="s">
        <v>86</v>
      </c>
      <c r="AY841" s="18" t="s">
        <v>281</v>
      </c>
      <c r="BE841" s="243">
        <f>IF(N841="základní",J841,0)</f>
        <v>0</v>
      </c>
      <c r="BF841" s="243">
        <f>IF(N841="snížená",J841,0)</f>
        <v>0</v>
      </c>
      <c r="BG841" s="243">
        <f>IF(N841="zákl. přenesená",J841,0)</f>
        <v>0</v>
      </c>
      <c r="BH841" s="243">
        <f>IF(N841="sníž. přenesená",J841,0)</f>
        <v>0</v>
      </c>
      <c r="BI841" s="243">
        <f>IF(N841="nulová",J841,0)</f>
        <v>0</v>
      </c>
      <c r="BJ841" s="18" t="s">
        <v>84</v>
      </c>
      <c r="BK841" s="243">
        <f>ROUND(I841*H841,2)</f>
        <v>0</v>
      </c>
      <c r="BL841" s="18" t="s">
        <v>605</v>
      </c>
      <c r="BM841" s="242" t="s">
        <v>1393</v>
      </c>
    </row>
    <row r="842" s="13" customFormat="1">
      <c r="A842" s="13"/>
      <c r="B842" s="244"/>
      <c r="C842" s="245"/>
      <c r="D842" s="246" t="s">
        <v>288</v>
      </c>
      <c r="E842" s="247" t="s">
        <v>1</v>
      </c>
      <c r="F842" s="248" t="s">
        <v>666</v>
      </c>
      <c r="G842" s="245"/>
      <c r="H842" s="249">
        <v>664.46000000000004</v>
      </c>
      <c r="I842" s="250"/>
      <c r="J842" s="245"/>
      <c r="K842" s="245"/>
      <c r="L842" s="251"/>
      <c r="M842" s="252"/>
      <c r="N842" s="253"/>
      <c r="O842" s="253"/>
      <c r="P842" s="253"/>
      <c r="Q842" s="253"/>
      <c r="R842" s="253"/>
      <c r="S842" s="253"/>
      <c r="T842" s="25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5" t="s">
        <v>288</v>
      </c>
      <c r="AU842" s="255" t="s">
        <v>86</v>
      </c>
      <c r="AV842" s="13" t="s">
        <v>86</v>
      </c>
      <c r="AW842" s="13" t="s">
        <v>33</v>
      </c>
      <c r="AX842" s="13" t="s">
        <v>77</v>
      </c>
      <c r="AY842" s="255" t="s">
        <v>281</v>
      </c>
    </row>
    <row r="843" s="14" customFormat="1">
      <c r="A843" s="14"/>
      <c r="B843" s="256"/>
      <c r="C843" s="257"/>
      <c r="D843" s="246" t="s">
        <v>288</v>
      </c>
      <c r="E843" s="258" t="s">
        <v>1</v>
      </c>
      <c r="F843" s="259" t="s">
        <v>290</v>
      </c>
      <c r="G843" s="257"/>
      <c r="H843" s="260">
        <v>664.46000000000004</v>
      </c>
      <c r="I843" s="261"/>
      <c r="J843" s="257"/>
      <c r="K843" s="257"/>
      <c r="L843" s="262"/>
      <c r="M843" s="263"/>
      <c r="N843" s="264"/>
      <c r="O843" s="264"/>
      <c r="P843" s="264"/>
      <c r="Q843" s="264"/>
      <c r="R843" s="264"/>
      <c r="S843" s="264"/>
      <c r="T843" s="26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6" t="s">
        <v>288</v>
      </c>
      <c r="AU843" s="266" t="s">
        <v>86</v>
      </c>
      <c r="AV843" s="14" t="s">
        <v>119</v>
      </c>
      <c r="AW843" s="14" t="s">
        <v>33</v>
      </c>
      <c r="AX843" s="14" t="s">
        <v>84</v>
      </c>
      <c r="AY843" s="266" t="s">
        <v>281</v>
      </c>
    </row>
    <row r="844" s="13" customFormat="1">
      <c r="A844" s="13"/>
      <c r="B844" s="244"/>
      <c r="C844" s="245"/>
      <c r="D844" s="246" t="s">
        <v>288</v>
      </c>
      <c r="E844" s="245"/>
      <c r="F844" s="248" t="s">
        <v>1394</v>
      </c>
      <c r="G844" s="245"/>
      <c r="H844" s="249">
        <v>811.30600000000004</v>
      </c>
      <c r="I844" s="250"/>
      <c r="J844" s="245"/>
      <c r="K844" s="245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288</v>
      </c>
      <c r="AU844" s="255" t="s">
        <v>86</v>
      </c>
      <c r="AV844" s="13" t="s">
        <v>86</v>
      </c>
      <c r="AW844" s="13" t="s">
        <v>4</v>
      </c>
      <c r="AX844" s="13" t="s">
        <v>84</v>
      </c>
      <c r="AY844" s="255" t="s">
        <v>281</v>
      </c>
    </row>
    <row r="845" s="2" customFormat="1" ht="33" customHeight="1">
      <c r="A845" s="39"/>
      <c r="B845" s="40"/>
      <c r="C845" s="230" t="s">
        <v>729</v>
      </c>
      <c r="D845" s="230" t="s">
        <v>283</v>
      </c>
      <c r="E845" s="231" t="s">
        <v>1395</v>
      </c>
      <c r="F845" s="232" t="s">
        <v>1396</v>
      </c>
      <c r="G845" s="233" t="s">
        <v>304</v>
      </c>
      <c r="H845" s="234">
        <v>4.359</v>
      </c>
      <c r="I845" s="235"/>
      <c r="J845" s="236">
        <f>ROUND(I845*H845,2)</f>
        <v>0</v>
      </c>
      <c r="K845" s="237"/>
      <c r="L845" s="45"/>
      <c r="M845" s="238" t="s">
        <v>1</v>
      </c>
      <c r="N845" s="239" t="s">
        <v>42</v>
      </c>
      <c r="O845" s="92"/>
      <c r="P845" s="240">
        <f>O845*H845</f>
        <v>0</v>
      </c>
      <c r="Q845" s="240">
        <v>0</v>
      </c>
      <c r="R845" s="240">
        <f>Q845*H845</f>
        <v>0</v>
      </c>
      <c r="S845" s="240">
        <v>0</v>
      </c>
      <c r="T845" s="241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2" t="s">
        <v>605</v>
      </c>
      <c r="AT845" s="242" t="s">
        <v>283</v>
      </c>
      <c r="AU845" s="242" t="s">
        <v>86</v>
      </c>
      <c r="AY845" s="18" t="s">
        <v>281</v>
      </c>
      <c r="BE845" s="243">
        <f>IF(N845="základní",J845,0)</f>
        <v>0</v>
      </c>
      <c r="BF845" s="243">
        <f>IF(N845="snížená",J845,0)</f>
        <v>0</v>
      </c>
      <c r="BG845" s="243">
        <f>IF(N845="zákl. přenesená",J845,0)</f>
        <v>0</v>
      </c>
      <c r="BH845" s="243">
        <f>IF(N845="sníž. přenesená",J845,0)</f>
        <v>0</v>
      </c>
      <c r="BI845" s="243">
        <f>IF(N845="nulová",J845,0)</f>
        <v>0</v>
      </c>
      <c r="BJ845" s="18" t="s">
        <v>84</v>
      </c>
      <c r="BK845" s="243">
        <f>ROUND(I845*H845,2)</f>
        <v>0</v>
      </c>
      <c r="BL845" s="18" t="s">
        <v>605</v>
      </c>
      <c r="BM845" s="242" t="s">
        <v>1397</v>
      </c>
    </row>
    <row r="846" s="12" customFormat="1" ht="22.8" customHeight="1">
      <c r="A846" s="12"/>
      <c r="B846" s="214"/>
      <c r="C846" s="215"/>
      <c r="D846" s="216" t="s">
        <v>76</v>
      </c>
      <c r="E846" s="228" t="s">
        <v>667</v>
      </c>
      <c r="F846" s="228" t="s">
        <v>668</v>
      </c>
      <c r="G846" s="215"/>
      <c r="H846" s="215"/>
      <c r="I846" s="218"/>
      <c r="J846" s="229">
        <f>BK846</f>
        <v>0</v>
      </c>
      <c r="K846" s="215"/>
      <c r="L846" s="220"/>
      <c r="M846" s="221"/>
      <c r="N846" s="222"/>
      <c r="O846" s="222"/>
      <c r="P846" s="223">
        <f>SUM(P847:P851)</f>
        <v>0</v>
      </c>
      <c r="Q846" s="222"/>
      <c r="R846" s="223">
        <f>SUM(R847:R851)</f>
        <v>1.7442074999999999</v>
      </c>
      <c r="S846" s="222"/>
      <c r="T846" s="224">
        <f>SUM(T847:T851)</f>
        <v>0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25" t="s">
        <v>86</v>
      </c>
      <c r="AT846" s="226" t="s">
        <v>76</v>
      </c>
      <c r="AU846" s="226" t="s">
        <v>84</v>
      </c>
      <c r="AY846" s="225" t="s">
        <v>281</v>
      </c>
      <c r="BK846" s="227">
        <f>SUM(BK847:BK851)</f>
        <v>0</v>
      </c>
    </row>
    <row r="847" s="2" customFormat="1" ht="24.15" customHeight="1">
      <c r="A847" s="39"/>
      <c r="B847" s="40"/>
      <c r="C847" s="230" t="s">
        <v>733</v>
      </c>
      <c r="D847" s="230" t="s">
        <v>283</v>
      </c>
      <c r="E847" s="231" t="s">
        <v>1398</v>
      </c>
      <c r="F847" s="232" t="s">
        <v>1399</v>
      </c>
      <c r="G847" s="233" t="s">
        <v>321</v>
      </c>
      <c r="H847" s="234">
        <v>664.46000000000004</v>
      </c>
      <c r="I847" s="235"/>
      <c r="J847" s="236">
        <f>ROUND(I847*H847,2)</f>
        <v>0</v>
      </c>
      <c r="K847" s="237"/>
      <c r="L847" s="45"/>
      <c r="M847" s="238" t="s">
        <v>1</v>
      </c>
      <c r="N847" s="239" t="s">
        <v>42</v>
      </c>
      <c r="O847" s="92"/>
      <c r="P847" s="240">
        <f>O847*H847</f>
        <v>0</v>
      </c>
      <c r="Q847" s="240">
        <v>0</v>
      </c>
      <c r="R847" s="240">
        <f>Q847*H847</f>
        <v>0</v>
      </c>
      <c r="S847" s="240">
        <v>0</v>
      </c>
      <c r="T847" s="241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2" t="s">
        <v>605</v>
      </c>
      <c r="AT847" s="242" t="s">
        <v>283</v>
      </c>
      <c r="AU847" s="242" t="s">
        <v>86</v>
      </c>
      <c r="AY847" s="18" t="s">
        <v>281</v>
      </c>
      <c r="BE847" s="243">
        <f>IF(N847="základní",J847,0)</f>
        <v>0</v>
      </c>
      <c r="BF847" s="243">
        <f>IF(N847="snížená",J847,0)</f>
        <v>0</v>
      </c>
      <c r="BG847" s="243">
        <f>IF(N847="zákl. přenesená",J847,0)</f>
        <v>0</v>
      </c>
      <c r="BH847" s="243">
        <f>IF(N847="sníž. přenesená",J847,0)</f>
        <v>0</v>
      </c>
      <c r="BI847" s="243">
        <f>IF(N847="nulová",J847,0)</f>
        <v>0</v>
      </c>
      <c r="BJ847" s="18" t="s">
        <v>84</v>
      </c>
      <c r="BK847" s="243">
        <f>ROUND(I847*H847,2)</f>
        <v>0</v>
      </c>
      <c r="BL847" s="18" t="s">
        <v>605</v>
      </c>
      <c r="BM847" s="242" t="s">
        <v>1400</v>
      </c>
    </row>
    <row r="848" s="13" customFormat="1">
      <c r="A848" s="13"/>
      <c r="B848" s="244"/>
      <c r="C848" s="245"/>
      <c r="D848" s="246" t="s">
        <v>288</v>
      </c>
      <c r="E848" s="247" t="s">
        <v>1</v>
      </c>
      <c r="F848" s="248" t="s">
        <v>666</v>
      </c>
      <c r="G848" s="245"/>
      <c r="H848" s="249">
        <v>664.46000000000004</v>
      </c>
      <c r="I848" s="250"/>
      <c r="J848" s="245"/>
      <c r="K848" s="245"/>
      <c r="L848" s="251"/>
      <c r="M848" s="252"/>
      <c r="N848" s="253"/>
      <c r="O848" s="253"/>
      <c r="P848" s="253"/>
      <c r="Q848" s="253"/>
      <c r="R848" s="253"/>
      <c r="S848" s="253"/>
      <c r="T848" s="25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5" t="s">
        <v>288</v>
      </c>
      <c r="AU848" s="255" t="s">
        <v>86</v>
      </c>
      <c r="AV848" s="13" t="s">
        <v>86</v>
      </c>
      <c r="AW848" s="13" t="s">
        <v>33</v>
      </c>
      <c r="AX848" s="13" t="s">
        <v>77</v>
      </c>
      <c r="AY848" s="255" t="s">
        <v>281</v>
      </c>
    </row>
    <row r="849" s="14" customFormat="1">
      <c r="A849" s="14"/>
      <c r="B849" s="256"/>
      <c r="C849" s="257"/>
      <c r="D849" s="246" t="s">
        <v>288</v>
      </c>
      <c r="E849" s="258" t="s">
        <v>1</v>
      </c>
      <c r="F849" s="259" t="s">
        <v>290</v>
      </c>
      <c r="G849" s="257"/>
      <c r="H849" s="260">
        <v>664.46000000000004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6" t="s">
        <v>288</v>
      </c>
      <c r="AU849" s="266" t="s">
        <v>86</v>
      </c>
      <c r="AV849" s="14" t="s">
        <v>119</v>
      </c>
      <c r="AW849" s="14" t="s">
        <v>33</v>
      </c>
      <c r="AX849" s="14" t="s">
        <v>84</v>
      </c>
      <c r="AY849" s="266" t="s">
        <v>281</v>
      </c>
    </row>
    <row r="850" s="2" customFormat="1" ht="24.15" customHeight="1">
      <c r="A850" s="39"/>
      <c r="B850" s="40"/>
      <c r="C850" s="281" t="s">
        <v>1401</v>
      </c>
      <c r="D850" s="281" t="s">
        <v>1084</v>
      </c>
      <c r="E850" s="282" t="s">
        <v>1402</v>
      </c>
      <c r="F850" s="283" t="s">
        <v>1403</v>
      </c>
      <c r="G850" s="284" t="s">
        <v>321</v>
      </c>
      <c r="H850" s="285">
        <v>697.68299999999999</v>
      </c>
      <c r="I850" s="286"/>
      <c r="J850" s="287">
        <f>ROUND(I850*H850,2)</f>
        <v>0</v>
      </c>
      <c r="K850" s="288"/>
      <c r="L850" s="289"/>
      <c r="M850" s="290" t="s">
        <v>1</v>
      </c>
      <c r="N850" s="291" t="s">
        <v>42</v>
      </c>
      <c r="O850" s="92"/>
      <c r="P850" s="240">
        <f>O850*H850</f>
        <v>0</v>
      </c>
      <c r="Q850" s="240">
        <v>0.0025000000000000001</v>
      </c>
      <c r="R850" s="240">
        <f>Q850*H850</f>
        <v>1.7442074999999999</v>
      </c>
      <c r="S850" s="240">
        <v>0</v>
      </c>
      <c r="T850" s="241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2" t="s">
        <v>706</v>
      </c>
      <c r="AT850" s="242" t="s">
        <v>1084</v>
      </c>
      <c r="AU850" s="242" t="s">
        <v>86</v>
      </c>
      <c r="AY850" s="18" t="s">
        <v>281</v>
      </c>
      <c r="BE850" s="243">
        <f>IF(N850="základní",J850,0)</f>
        <v>0</v>
      </c>
      <c r="BF850" s="243">
        <f>IF(N850="snížená",J850,0)</f>
        <v>0</v>
      </c>
      <c r="BG850" s="243">
        <f>IF(N850="zákl. přenesená",J850,0)</f>
        <v>0</v>
      </c>
      <c r="BH850" s="243">
        <f>IF(N850="sníž. přenesená",J850,0)</f>
        <v>0</v>
      </c>
      <c r="BI850" s="243">
        <f>IF(N850="nulová",J850,0)</f>
        <v>0</v>
      </c>
      <c r="BJ850" s="18" t="s">
        <v>84</v>
      </c>
      <c r="BK850" s="243">
        <f>ROUND(I850*H850,2)</f>
        <v>0</v>
      </c>
      <c r="BL850" s="18" t="s">
        <v>605</v>
      </c>
      <c r="BM850" s="242" t="s">
        <v>1404</v>
      </c>
    </row>
    <row r="851" s="2" customFormat="1" ht="24.15" customHeight="1">
      <c r="A851" s="39"/>
      <c r="B851" s="40"/>
      <c r="C851" s="230" t="s">
        <v>743</v>
      </c>
      <c r="D851" s="230" t="s">
        <v>283</v>
      </c>
      <c r="E851" s="231" t="s">
        <v>1405</v>
      </c>
      <c r="F851" s="232" t="s">
        <v>1406</v>
      </c>
      <c r="G851" s="233" t="s">
        <v>304</v>
      </c>
      <c r="H851" s="234">
        <v>1.744</v>
      </c>
      <c r="I851" s="235"/>
      <c r="J851" s="236">
        <f>ROUND(I851*H851,2)</f>
        <v>0</v>
      </c>
      <c r="K851" s="237"/>
      <c r="L851" s="45"/>
      <c r="M851" s="238" t="s">
        <v>1</v>
      </c>
      <c r="N851" s="239" t="s">
        <v>42</v>
      </c>
      <c r="O851" s="92"/>
      <c r="P851" s="240">
        <f>O851*H851</f>
        <v>0</v>
      </c>
      <c r="Q851" s="240">
        <v>0</v>
      </c>
      <c r="R851" s="240">
        <f>Q851*H851</f>
        <v>0</v>
      </c>
      <c r="S851" s="240">
        <v>0</v>
      </c>
      <c r="T851" s="24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2" t="s">
        <v>605</v>
      </c>
      <c r="AT851" s="242" t="s">
        <v>283</v>
      </c>
      <c r="AU851" s="242" t="s">
        <v>86</v>
      </c>
      <c r="AY851" s="18" t="s">
        <v>281</v>
      </c>
      <c r="BE851" s="243">
        <f>IF(N851="základní",J851,0)</f>
        <v>0</v>
      </c>
      <c r="BF851" s="243">
        <f>IF(N851="snížená",J851,0)</f>
        <v>0</v>
      </c>
      <c r="BG851" s="243">
        <f>IF(N851="zákl. přenesená",J851,0)</f>
        <v>0</v>
      </c>
      <c r="BH851" s="243">
        <f>IF(N851="sníž. přenesená",J851,0)</f>
        <v>0</v>
      </c>
      <c r="BI851" s="243">
        <f>IF(N851="nulová",J851,0)</f>
        <v>0</v>
      </c>
      <c r="BJ851" s="18" t="s">
        <v>84</v>
      </c>
      <c r="BK851" s="243">
        <f>ROUND(I851*H851,2)</f>
        <v>0</v>
      </c>
      <c r="BL851" s="18" t="s">
        <v>605</v>
      </c>
      <c r="BM851" s="242" t="s">
        <v>1407</v>
      </c>
    </row>
    <row r="852" s="12" customFormat="1" ht="22.8" customHeight="1">
      <c r="A852" s="12"/>
      <c r="B852" s="214"/>
      <c r="C852" s="215"/>
      <c r="D852" s="216" t="s">
        <v>76</v>
      </c>
      <c r="E852" s="228" t="s">
        <v>741</v>
      </c>
      <c r="F852" s="228" t="s">
        <v>742</v>
      </c>
      <c r="G852" s="215"/>
      <c r="H852" s="215"/>
      <c r="I852" s="218"/>
      <c r="J852" s="229">
        <f>BK852</f>
        <v>0</v>
      </c>
      <c r="K852" s="215"/>
      <c r="L852" s="220"/>
      <c r="M852" s="221"/>
      <c r="N852" s="222"/>
      <c r="O852" s="222"/>
      <c r="P852" s="223">
        <f>SUM(P853:P856)</f>
        <v>0</v>
      </c>
      <c r="Q852" s="222"/>
      <c r="R852" s="223">
        <f>SUM(R853:R856)</f>
        <v>3.4531740000000002</v>
      </c>
      <c r="S852" s="222"/>
      <c r="T852" s="224">
        <f>SUM(T853:T856)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25" t="s">
        <v>86</v>
      </c>
      <c r="AT852" s="226" t="s">
        <v>76</v>
      </c>
      <c r="AU852" s="226" t="s">
        <v>84</v>
      </c>
      <c r="AY852" s="225" t="s">
        <v>281</v>
      </c>
      <c r="BK852" s="227">
        <f>SUM(BK853:BK856)</f>
        <v>0</v>
      </c>
    </row>
    <row r="853" s="2" customFormat="1" ht="33" customHeight="1">
      <c r="A853" s="39"/>
      <c r="B853" s="40"/>
      <c r="C853" s="230" t="s">
        <v>768</v>
      </c>
      <c r="D853" s="230" t="s">
        <v>283</v>
      </c>
      <c r="E853" s="231" t="s">
        <v>1408</v>
      </c>
      <c r="F853" s="232" t="s">
        <v>1409</v>
      </c>
      <c r="G853" s="233" t="s">
        <v>321</v>
      </c>
      <c r="H853" s="234">
        <v>1211.6400000000001</v>
      </c>
      <c r="I853" s="235"/>
      <c r="J853" s="236">
        <f>ROUND(I853*H853,2)</f>
        <v>0</v>
      </c>
      <c r="K853" s="237"/>
      <c r="L853" s="45"/>
      <c r="M853" s="238" t="s">
        <v>1</v>
      </c>
      <c r="N853" s="239" t="s">
        <v>42</v>
      </c>
      <c r="O853" s="92"/>
      <c r="P853" s="240">
        <f>O853*H853</f>
        <v>0</v>
      </c>
      <c r="Q853" s="240">
        <v>0.00117</v>
      </c>
      <c r="R853" s="240">
        <f>Q853*H853</f>
        <v>1.4176188000000001</v>
      </c>
      <c r="S853" s="240">
        <v>0</v>
      </c>
      <c r="T853" s="241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2" t="s">
        <v>605</v>
      </c>
      <c r="AT853" s="242" t="s">
        <v>283</v>
      </c>
      <c r="AU853" s="242" t="s">
        <v>86</v>
      </c>
      <c r="AY853" s="18" t="s">
        <v>281</v>
      </c>
      <c r="BE853" s="243">
        <f>IF(N853="základní",J853,0)</f>
        <v>0</v>
      </c>
      <c r="BF853" s="243">
        <f>IF(N853="snížená",J853,0)</f>
        <v>0</v>
      </c>
      <c r="BG853" s="243">
        <f>IF(N853="zákl. přenesená",J853,0)</f>
        <v>0</v>
      </c>
      <c r="BH853" s="243">
        <f>IF(N853="sníž. přenesená",J853,0)</f>
        <v>0</v>
      </c>
      <c r="BI853" s="243">
        <f>IF(N853="nulová",J853,0)</f>
        <v>0</v>
      </c>
      <c r="BJ853" s="18" t="s">
        <v>84</v>
      </c>
      <c r="BK853" s="243">
        <f>ROUND(I853*H853,2)</f>
        <v>0</v>
      </c>
      <c r="BL853" s="18" t="s">
        <v>605</v>
      </c>
      <c r="BM853" s="242" t="s">
        <v>1410</v>
      </c>
    </row>
    <row r="854" s="2" customFormat="1" ht="16.5" customHeight="1">
      <c r="A854" s="39"/>
      <c r="B854" s="40"/>
      <c r="C854" s="281" t="s">
        <v>785</v>
      </c>
      <c r="D854" s="281" t="s">
        <v>1084</v>
      </c>
      <c r="E854" s="282" t="s">
        <v>1411</v>
      </c>
      <c r="F854" s="283" t="s">
        <v>1412</v>
      </c>
      <c r="G854" s="284" t="s">
        <v>321</v>
      </c>
      <c r="H854" s="285">
        <v>1272.222</v>
      </c>
      <c r="I854" s="286"/>
      <c r="J854" s="287">
        <f>ROUND(I854*H854,2)</f>
        <v>0</v>
      </c>
      <c r="K854" s="288"/>
      <c r="L854" s="289"/>
      <c r="M854" s="290" t="s">
        <v>1</v>
      </c>
      <c r="N854" s="291" t="s">
        <v>42</v>
      </c>
      <c r="O854" s="92"/>
      <c r="P854" s="240">
        <f>O854*H854</f>
        <v>0</v>
      </c>
      <c r="Q854" s="240">
        <v>0.0016000000000000001</v>
      </c>
      <c r="R854" s="240">
        <f>Q854*H854</f>
        <v>2.0355552000000001</v>
      </c>
      <c r="S854" s="240">
        <v>0</v>
      </c>
      <c r="T854" s="241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2" t="s">
        <v>706</v>
      </c>
      <c r="AT854" s="242" t="s">
        <v>1084</v>
      </c>
      <c r="AU854" s="242" t="s">
        <v>86</v>
      </c>
      <c r="AY854" s="18" t="s">
        <v>281</v>
      </c>
      <c r="BE854" s="243">
        <f>IF(N854="základní",J854,0)</f>
        <v>0</v>
      </c>
      <c r="BF854" s="243">
        <f>IF(N854="snížená",J854,0)</f>
        <v>0</v>
      </c>
      <c r="BG854" s="243">
        <f>IF(N854="zákl. přenesená",J854,0)</f>
        <v>0</v>
      </c>
      <c r="BH854" s="243">
        <f>IF(N854="sníž. přenesená",J854,0)</f>
        <v>0</v>
      </c>
      <c r="BI854" s="243">
        <f>IF(N854="nulová",J854,0)</f>
        <v>0</v>
      </c>
      <c r="BJ854" s="18" t="s">
        <v>84</v>
      </c>
      <c r="BK854" s="243">
        <f>ROUND(I854*H854,2)</f>
        <v>0</v>
      </c>
      <c r="BL854" s="18" t="s">
        <v>605</v>
      </c>
      <c r="BM854" s="242" t="s">
        <v>1413</v>
      </c>
    </row>
    <row r="855" s="13" customFormat="1">
      <c r="A855" s="13"/>
      <c r="B855" s="244"/>
      <c r="C855" s="245"/>
      <c r="D855" s="246" t="s">
        <v>288</v>
      </c>
      <c r="E855" s="245"/>
      <c r="F855" s="248" t="s">
        <v>1414</v>
      </c>
      <c r="G855" s="245"/>
      <c r="H855" s="249">
        <v>1272.222</v>
      </c>
      <c r="I855" s="250"/>
      <c r="J855" s="245"/>
      <c r="K855" s="245"/>
      <c r="L855" s="251"/>
      <c r="M855" s="252"/>
      <c r="N855" s="253"/>
      <c r="O855" s="253"/>
      <c r="P855" s="253"/>
      <c r="Q855" s="253"/>
      <c r="R855" s="253"/>
      <c r="S855" s="253"/>
      <c r="T855" s="25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5" t="s">
        <v>288</v>
      </c>
      <c r="AU855" s="255" t="s">
        <v>86</v>
      </c>
      <c r="AV855" s="13" t="s">
        <v>86</v>
      </c>
      <c r="AW855" s="13" t="s">
        <v>4</v>
      </c>
      <c r="AX855" s="13" t="s">
        <v>84</v>
      </c>
      <c r="AY855" s="255" t="s">
        <v>281</v>
      </c>
    </row>
    <row r="856" s="2" customFormat="1" ht="24.15" customHeight="1">
      <c r="A856" s="39"/>
      <c r="B856" s="40"/>
      <c r="C856" s="230" t="s">
        <v>830</v>
      </c>
      <c r="D856" s="230" t="s">
        <v>283</v>
      </c>
      <c r="E856" s="231" t="s">
        <v>1415</v>
      </c>
      <c r="F856" s="232" t="s">
        <v>1416</v>
      </c>
      <c r="G856" s="233" t="s">
        <v>304</v>
      </c>
      <c r="H856" s="234">
        <v>3.4529999999999998</v>
      </c>
      <c r="I856" s="235"/>
      <c r="J856" s="236">
        <f>ROUND(I856*H856,2)</f>
        <v>0</v>
      </c>
      <c r="K856" s="237"/>
      <c r="L856" s="45"/>
      <c r="M856" s="238" t="s">
        <v>1</v>
      </c>
      <c r="N856" s="239" t="s">
        <v>42</v>
      </c>
      <c r="O856" s="92"/>
      <c r="P856" s="240">
        <f>O856*H856</f>
        <v>0</v>
      </c>
      <c r="Q856" s="240">
        <v>0</v>
      </c>
      <c r="R856" s="240">
        <f>Q856*H856</f>
        <v>0</v>
      </c>
      <c r="S856" s="240">
        <v>0</v>
      </c>
      <c r="T856" s="241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2" t="s">
        <v>605</v>
      </c>
      <c r="AT856" s="242" t="s">
        <v>283</v>
      </c>
      <c r="AU856" s="242" t="s">
        <v>86</v>
      </c>
      <c r="AY856" s="18" t="s">
        <v>281</v>
      </c>
      <c r="BE856" s="243">
        <f>IF(N856="základní",J856,0)</f>
        <v>0</v>
      </c>
      <c r="BF856" s="243">
        <f>IF(N856="snížená",J856,0)</f>
        <v>0</v>
      </c>
      <c r="BG856" s="243">
        <f>IF(N856="zákl. přenesená",J856,0)</f>
        <v>0</v>
      </c>
      <c r="BH856" s="243">
        <f>IF(N856="sníž. přenesená",J856,0)</f>
        <v>0</v>
      </c>
      <c r="BI856" s="243">
        <f>IF(N856="nulová",J856,0)</f>
        <v>0</v>
      </c>
      <c r="BJ856" s="18" t="s">
        <v>84</v>
      </c>
      <c r="BK856" s="243">
        <f>ROUND(I856*H856,2)</f>
        <v>0</v>
      </c>
      <c r="BL856" s="18" t="s">
        <v>605</v>
      </c>
      <c r="BM856" s="242" t="s">
        <v>1417</v>
      </c>
    </row>
    <row r="857" s="12" customFormat="1" ht="22.8" customHeight="1">
      <c r="A857" s="12"/>
      <c r="B857" s="214"/>
      <c r="C857" s="215"/>
      <c r="D857" s="216" t="s">
        <v>76</v>
      </c>
      <c r="E857" s="228" t="s">
        <v>747</v>
      </c>
      <c r="F857" s="228" t="s">
        <v>1418</v>
      </c>
      <c r="G857" s="215"/>
      <c r="H857" s="215"/>
      <c r="I857" s="218"/>
      <c r="J857" s="229">
        <f>BK857</f>
        <v>0</v>
      </c>
      <c r="K857" s="215"/>
      <c r="L857" s="220"/>
      <c r="M857" s="221"/>
      <c r="N857" s="222"/>
      <c r="O857" s="222"/>
      <c r="P857" s="223">
        <f>SUM(P858:P918)</f>
        <v>0</v>
      </c>
      <c r="Q857" s="222"/>
      <c r="R857" s="223">
        <f>SUM(R858:R918)</f>
        <v>0</v>
      </c>
      <c r="S857" s="222"/>
      <c r="T857" s="224">
        <f>SUM(T858:T918)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25" t="s">
        <v>86</v>
      </c>
      <c r="AT857" s="226" t="s">
        <v>76</v>
      </c>
      <c r="AU857" s="226" t="s">
        <v>84</v>
      </c>
      <c r="AY857" s="225" t="s">
        <v>281</v>
      </c>
      <c r="BK857" s="227">
        <f>SUM(BK858:BK918)</f>
        <v>0</v>
      </c>
    </row>
    <row r="858" s="2" customFormat="1" ht="33" customHeight="1">
      <c r="A858" s="39"/>
      <c r="B858" s="40"/>
      <c r="C858" s="230" t="s">
        <v>916</v>
      </c>
      <c r="D858" s="230" t="s">
        <v>283</v>
      </c>
      <c r="E858" s="231" t="s">
        <v>1419</v>
      </c>
      <c r="F858" s="232" t="s">
        <v>1420</v>
      </c>
      <c r="G858" s="233" t="s">
        <v>1421</v>
      </c>
      <c r="H858" s="234">
        <v>3</v>
      </c>
      <c r="I858" s="235"/>
      <c r="J858" s="236">
        <f>ROUND(I858*H858,2)</f>
        <v>0</v>
      </c>
      <c r="K858" s="237"/>
      <c r="L858" s="45"/>
      <c r="M858" s="238" t="s">
        <v>1</v>
      </c>
      <c r="N858" s="239" t="s">
        <v>42</v>
      </c>
      <c r="O858" s="92"/>
      <c r="P858" s="240">
        <f>O858*H858</f>
        <v>0</v>
      </c>
      <c r="Q858" s="240">
        <v>0</v>
      </c>
      <c r="R858" s="240">
        <f>Q858*H858</f>
        <v>0</v>
      </c>
      <c r="S858" s="240">
        <v>0</v>
      </c>
      <c r="T858" s="241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2" t="s">
        <v>605</v>
      </c>
      <c r="AT858" s="242" t="s">
        <v>283</v>
      </c>
      <c r="AU858" s="242" t="s">
        <v>86</v>
      </c>
      <c r="AY858" s="18" t="s">
        <v>281</v>
      </c>
      <c r="BE858" s="243">
        <f>IF(N858="základní",J858,0)</f>
        <v>0</v>
      </c>
      <c r="BF858" s="243">
        <f>IF(N858="snížená",J858,0)</f>
        <v>0</v>
      </c>
      <c r="BG858" s="243">
        <f>IF(N858="zákl. přenesená",J858,0)</f>
        <v>0</v>
      </c>
      <c r="BH858" s="243">
        <f>IF(N858="sníž. přenesená",J858,0)</f>
        <v>0</v>
      </c>
      <c r="BI858" s="243">
        <f>IF(N858="nulová",J858,0)</f>
        <v>0</v>
      </c>
      <c r="BJ858" s="18" t="s">
        <v>84</v>
      </c>
      <c r="BK858" s="243">
        <f>ROUND(I858*H858,2)</f>
        <v>0</v>
      </c>
      <c r="BL858" s="18" t="s">
        <v>605</v>
      </c>
      <c r="BM858" s="242" t="s">
        <v>1422</v>
      </c>
    </row>
    <row r="859" s="2" customFormat="1" ht="33" customHeight="1">
      <c r="A859" s="39"/>
      <c r="B859" s="40"/>
      <c r="C859" s="230" t="s">
        <v>1004</v>
      </c>
      <c r="D859" s="230" t="s">
        <v>283</v>
      </c>
      <c r="E859" s="231" t="s">
        <v>1423</v>
      </c>
      <c r="F859" s="232" t="s">
        <v>1424</v>
      </c>
      <c r="G859" s="233" t="s">
        <v>1421</v>
      </c>
      <c r="H859" s="234">
        <v>9</v>
      </c>
      <c r="I859" s="235"/>
      <c r="J859" s="236">
        <f>ROUND(I859*H859,2)</f>
        <v>0</v>
      </c>
      <c r="K859" s="237"/>
      <c r="L859" s="45"/>
      <c r="M859" s="238" t="s">
        <v>1</v>
      </c>
      <c r="N859" s="239" t="s">
        <v>42</v>
      </c>
      <c r="O859" s="92"/>
      <c r="P859" s="240">
        <f>O859*H859</f>
        <v>0</v>
      </c>
      <c r="Q859" s="240">
        <v>0</v>
      </c>
      <c r="R859" s="240">
        <f>Q859*H859</f>
        <v>0</v>
      </c>
      <c r="S859" s="240">
        <v>0</v>
      </c>
      <c r="T859" s="241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2" t="s">
        <v>605</v>
      </c>
      <c r="AT859" s="242" t="s">
        <v>283</v>
      </c>
      <c r="AU859" s="242" t="s">
        <v>86</v>
      </c>
      <c r="AY859" s="18" t="s">
        <v>281</v>
      </c>
      <c r="BE859" s="243">
        <f>IF(N859="základní",J859,0)</f>
        <v>0</v>
      </c>
      <c r="BF859" s="243">
        <f>IF(N859="snížená",J859,0)</f>
        <v>0</v>
      </c>
      <c r="BG859" s="243">
        <f>IF(N859="zákl. přenesená",J859,0)</f>
        <v>0</v>
      </c>
      <c r="BH859" s="243">
        <f>IF(N859="sníž. přenesená",J859,0)</f>
        <v>0</v>
      </c>
      <c r="BI859" s="243">
        <f>IF(N859="nulová",J859,0)</f>
        <v>0</v>
      </c>
      <c r="BJ859" s="18" t="s">
        <v>84</v>
      </c>
      <c r="BK859" s="243">
        <f>ROUND(I859*H859,2)</f>
        <v>0</v>
      </c>
      <c r="BL859" s="18" t="s">
        <v>605</v>
      </c>
      <c r="BM859" s="242" t="s">
        <v>1425</v>
      </c>
    </row>
    <row r="860" s="2" customFormat="1" ht="33" customHeight="1">
      <c r="A860" s="39"/>
      <c r="B860" s="40"/>
      <c r="C860" s="230" t="s">
        <v>662</v>
      </c>
      <c r="D860" s="230" t="s">
        <v>283</v>
      </c>
      <c r="E860" s="231" t="s">
        <v>1426</v>
      </c>
      <c r="F860" s="232" t="s">
        <v>1427</v>
      </c>
      <c r="G860" s="233" t="s">
        <v>1421</v>
      </c>
      <c r="H860" s="234">
        <v>3</v>
      </c>
      <c r="I860" s="235"/>
      <c r="J860" s="236">
        <f>ROUND(I860*H860,2)</f>
        <v>0</v>
      </c>
      <c r="K860" s="237"/>
      <c r="L860" s="45"/>
      <c r="M860" s="238" t="s">
        <v>1</v>
      </c>
      <c r="N860" s="239" t="s">
        <v>42</v>
      </c>
      <c r="O860" s="92"/>
      <c r="P860" s="240">
        <f>O860*H860</f>
        <v>0</v>
      </c>
      <c r="Q860" s="240">
        <v>0</v>
      </c>
      <c r="R860" s="240">
        <f>Q860*H860</f>
        <v>0</v>
      </c>
      <c r="S860" s="240">
        <v>0</v>
      </c>
      <c r="T860" s="241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2" t="s">
        <v>605</v>
      </c>
      <c r="AT860" s="242" t="s">
        <v>283</v>
      </c>
      <c r="AU860" s="242" t="s">
        <v>86</v>
      </c>
      <c r="AY860" s="18" t="s">
        <v>281</v>
      </c>
      <c r="BE860" s="243">
        <f>IF(N860="základní",J860,0)</f>
        <v>0</v>
      </c>
      <c r="BF860" s="243">
        <f>IF(N860="snížená",J860,0)</f>
        <v>0</v>
      </c>
      <c r="BG860" s="243">
        <f>IF(N860="zákl. přenesená",J860,0)</f>
        <v>0</v>
      </c>
      <c r="BH860" s="243">
        <f>IF(N860="sníž. přenesená",J860,0)</f>
        <v>0</v>
      </c>
      <c r="BI860" s="243">
        <f>IF(N860="nulová",J860,0)</f>
        <v>0</v>
      </c>
      <c r="BJ860" s="18" t="s">
        <v>84</v>
      </c>
      <c r="BK860" s="243">
        <f>ROUND(I860*H860,2)</f>
        <v>0</v>
      </c>
      <c r="BL860" s="18" t="s">
        <v>605</v>
      </c>
      <c r="BM860" s="242" t="s">
        <v>1428</v>
      </c>
    </row>
    <row r="861" s="2" customFormat="1" ht="33" customHeight="1">
      <c r="A861" s="39"/>
      <c r="B861" s="40"/>
      <c r="C861" s="230" t="s">
        <v>648</v>
      </c>
      <c r="D861" s="230" t="s">
        <v>283</v>
      </c>
      <c r="E861" s="231" t="s">
        <v>1429</v>
      </c>
      <c r="F861" s="232" t="s">
        <v>1430</v>
      </c>
      <c r="G861" s="233" t="s">
        <v>1421</v>
      </c>
      <c r="H861" s="234">
        <v>2</v>
      </c>
      <c r="I861" s="235"/>
      <c r="J861" s="236">
        <f>ROUND(I861*H861,2)</f>
        <v>0</v>
      </c>
      <c r="K861" s="237"/>
      <c r="L861" s="45"/>
      <c r="M861" s="238" t="s">
        <v>1</v>
      </c>
      <c r="N861" s="239" t="s">
        <v>42</v>
      </c>
      <c r="O861" s="92"/>
      <c r="P861" s="240">
        <f>O861*H861</f>
        <v>0</v>
      </c>
      <c r="Q861" s="240">
        <v>0</v>
      </c>
      <c r="R861" s="240">
        <f>Q861*H861</f>
        <v>0</v>
      </c>
      <c r="S861" s="240">
        <v>0</v>
      </c>
      <c r="T861" s="24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2" t="s">
        <v>605</v>
      </c>
      <c r="AT861" s="242" t="s">
        <v>283</v>
      </c>
      <c r="AU861" s="242" t="s">
        <v>86</v>
      </c>
      <c r="AY861" s="18" t="s">
        <v>281</v>
      </c>
      <c r="BE861" s="243">
        <f>IF(N861="základní",J861,0)</f>
        <v>0</v>
      </c>
      <c r="BF861" s="243">
        <f>IF(N861="snížená",J861,0)</f>
        <v>0</v>
      </c>
      <c r="BG861" s="243">
        <f>IF(N861="zákl. přenesená",J861,0)</f>
        <v>0</v>
      </c>
      <c r="BH861" s="243">
        <f>IF(N861="sníž. přenesená",J861,0)</f>
        <v>0</v>
      </c>
      <c r="BI861" s="243">
        <f>IF(N861="nulová",J861,0)</f>
        <v>0</v>
      </c>
      <c r="BJ861" s="18" t="s">
        <v>84</v>
      </c>
      <c r="BK861" s="243">
        <f>ROUND(I861*H861,2)</f>
        <v>0</v>
      </c>
      <c r="BL861" s="18" t="s">
        <v>605</v>
      </c>
      <c r="BM861" s="242" t="s">
        <v>1431</v>
      </c>
    </row>
    <row r="862" s="2" customFormat="1" ht="33" customHeight="1">
      <c r="A862" s="39"/>
      <c r="B862" s="40"/>
      <c r="C862" s="230" t="s">
        <v>1432</v>
      </c>
      <c r="D862" s="230" t="s">
        <v>283</v>
      </c>
      <c r="E862" s="231" t="s">
        <v>1433</v>
      </c>
      <c r="F862" s="232" t="s">
        <v>1434</v>
      </c>
      <c r="G862" s="233" t="s">
        <v>1421</v>
      </c>
      <c r="H862" s="234">
        <v>4</v>
      </c>
      <c r="I862" s="235"/>
      <c r="J862" s="236">
        <f>ROUND(I862*H862,2)</f>
        <v>0</v>
      </c>
      <c r="K862" s="237"/>
      <c r="L862" s="45"/>
      <c r="M862" s="238" t="s">
        <v>1</v>
      </c>
      <c r="N862" s="239" t="s">
        <v>42</v>
      </c>
      <c r="O862" s="92"/>
      <c r="P862" s="240">
        <f>O862*H862</f>
        <v>0</v>
      </c>
      <c r="Q862" s="240">
        <v>0</v>
      </c>
      <c r="R862" s="240">
        <f>Q862*H862</f>
        <v>0</v>
      </c>
      <c r="S862" s="240">
        <v>0</v>
      </c>
      <c r="T862" s="241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2" t="s">
        <v>605</v>
      </c>
      <c r="AT862" s="242" t="s">
        <v>283</v>
      </c>
      <c r="AU862" s="242" t="s">
        <v>86</v>
      </c>
      <c r="AY862" s="18" t="s">
        <v>281</v>
      </c>
      <c r="BE862" s="243">
        <f>IF(N862="základní",J862,0)</f>
        <v>0</v>
      </c>
      <c r="BF862" s="243">
        <f>IF(N862="snížená",J862,0)</f>
        <v>0</v>
      </c>
      <c r="BG862" s="243">
        <f>IF(N862="zákl. přenesená",J862,0)</f>
        <v>0</v>
      </c>
      <c r="BH862" s="243">
        <f>IF(N862="sníž. přenesená",J862,0)</f>
        <v>0</v>
      </c>
      <c r="BI862" s="243">
        <f>IF(N862="nulová",J862,0)</f>
        <v>0</v>
      </c>
      <c r="BJ862" s="18" t="s">
        <v>84</v>
      </c>
      <c r="BK862" s="243">
        <f>ROUND(I862*H862,2)</f>
        <v>0</v>
      </c>
      <c r="BL862" s="18" t="s">
        <v>605</v>
      </c>
      <c r="BM862" s="242" t="s">
        <v>1435</v>
      </c>
    </row>
    <row r="863" s="2" customFormat="1" ht="33" customHeight="1">
      <c r="A863" s="39"/>
      <c r="B863" s="40"/>
      <c r="C863" s="230" t="s">
        <v>1436</v>
      </c>
      <c r="D863" s="230" t="s">
        <v>283</v>
      </c>
      <c r="E863" s="231" t="s">
        <v>1437</v>
      </c>
      <c r="F863" s="232" t="s">
        <v>1438</v>
      </c>
      <c r="G863" s="233" t="s">
        <v>1421</v>
      </c>
      <c r="H863" s="234">
        <v>1</v>
      </c>
      <c r="I863" s="235"/>
      <c r="J863" s="236">
        <f>ROUND(I863*H863,2)</f>
        <v>0</v>
      </c>
      <c r="K863" s="237"/>
      <c r="L863" s="45"/>
      <c r="M863" s="238" t="s">
        <v>1</v>
      </c>
      <c r="N863" s="239" t="s">
        <v>42</v>
      </c>
      <c r="O863" s="92"/>
      <c r="P863" s="240">
        <f>O863*H863</f>
        <v>0</v>
      </c>
      <c r="Q863" s="240">
        <v>0</v>
      </c>
      <c r="R863" s="240">
        <f>Q863*H863</f>
        <v>0</v>
      </c>
      <c r="S863" s="240">
        <v>0</v>
      </c>
      <c r="T863" s="24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2" t="s">
        <v>605</v>
      </c>
      <c r="AT863" s="242" t="s">
        <v>283</v>
      </c>
      <c r="AU863" s="242" t="s">
        <v>86</v>
      </c>
      <c r="AY863" s="18" t="s">
        <v>281</v>
      </c>
      <c r="BE863" s="243">
        <f>IF(N863="základní",J863,0)</f>
        <v>0</v>
      </c>
      <c r="BF863" s="243">
        <f>IF(N863="snížená",J863,0)</f>
        <v>0</v>
      </c>
      <c r="BG863" s="243">
        <f>IF(N863="zákl. přenesená",J863,0)</f>
        <v>0</v>
      </c>
      <c r="BH863" s="243">
        <f>IF(N863="sníž. přenesená",J863,0)</f>
        <v>0</v>
      </c>
      <c r="BI863" s="243">
        <f>IF(N863="nulová",J863,0)</f>
        <v>0</v>
      </c>
      <c r="BJ863" s="18" t="s">
        <v>84</v>
      </c>
      <c r="BK863" s="243">
        <f>ROUND(I863*H863,2)</f>
        <v>0</v>
      </c>
      <c r="BL863" s="18" t="s">
        <v>605</v>
      </c>
      <c r="BM863" s="242" t="s">
        <v>1439</v>
      </c>
    </row>
    <row r="864" s="2" customFormat="1" ht="33" customHeight="1">
      <c r="A864" s="39"/>
      <c r="B864" s="40"/>
      <c r="C864" s="230" t="s">
        <v>1440</v>
      </c>
      <c r="D864" s="230" t="s">
        <v>283</v>
      </c>
      <c r="E864" s="231" t="s">
        <v>1441</v>
      </c>
      <c r="F864" s="232" t="s">
        <v>1442</v>
      </c>
      <c r="G864" s="233" t="s">
        <v>1421</v>
      </c>
      <c r="H864" s="234">
        <v>1</v>
      </c>
      <c r="I864" s="235"/>
      <c r="J864" s="236">
        <f>ROUND(I864*H864,2)</f>
        <v>0</v>
      </c>
      <c r="K864" s="237"/>
      <c r="L864" s="45"/>
      <c r="M864" s="238" t="s">
        <v>1</v>
      </c>
      <c r="N864" s="239" t="s">
        <v>42</v>
      </c>
      <c r="O864" s="92"/>
      <c r="P864" s="240">
        <f>O864*H864</f>
        <v>0</v>
      </c>
      <c r="Q864" s="240">
        <v>0</v>
      </c>
      <c r="R864" s="240">
        <f>Q864*H864</f>
        <v>0</v>
      </c>
      <c r="S864" s="240">
        <v>0</v>
      </c>
      <c r="T864" s="241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2" t="s">
        <v>605</v>
      </c>
      <c r="AT864" s="242" t="s">
        <v>283</v>
      </c>
      <c r="AU864" s="242" t="s">
        <v>86</v>
      </c>
      <c r="AY864" s="18" t="s">
        <v>281</v>
      </c>
      <c r="BE864" s="243">
        <f>IF(N864="základní",J864,0)</f>
        <v>0</v>
      </c>
      <c r="BF864" s="243">
        <f>IF(N864="snížená",J864,0)</f>
        <v>0</v>
      </c>
      <c r="BG864" s="243">
        <f>IF(N864="zákl. přenesená",J864,0)</f>
        <v>0</v>
      </c>
      <c r="BH864" s="243">
        <f>IF(N864="sníž. přenesená",J864,0)</f>
        <v>0</v>
      </c>
      <c r="BI864" s="243">
        <f>IF(N864="nulová",J864,0)</f>
        <v>0</v>
      </c>
      <c r="BJ864" s="18" t="s">
        <v>84</v>
      </c>
      <c r="BK864" s="243">
        <f>ROUND(I864*H864,2)</f>
        <v>0</v>
      </c>
      <c r="BL864" s="18" t="s">
        <v>605</v>
      </c>
      <c r="BM864" s="242" t="s">
        <v>1443</v>
      </c>
    </row>
    <row r="865" s="2" customFormat="1" ht="33" customHeight="1">
      <c r="A865" s="39"/>
      <c r="B865" s="40"/>
      <c r="C865" s="230" t="s">
        <v>1444</v>
      </c>
      <c r="D865" s="230" t="s">
        <v>283</v>
      </c>
      <c r="E865" s="231" t="s">
        <v>1445</v>
      </c>
      <c r="F865" s="232" t="s">
        <v>1446</v>
      </c>
      <c r="G865" s="233" t="s">
        <v>1421</v>
      </c>
      <c r="H865" s="234">
        <v>1</v>
      </c>
      <c r="I865" s="235"/>
      <c r="J865" s="236">
        <f>ROUND(I865*H865,2)</f>
        <v>0</v>
      </c>
      <c r="K865" s="237"/>
      <c r="L865" s="45"/>
      <c r="M865" s="238" t="s">
        <v>1</v>
      </c>
      <c r="N865" s="239" t="s">
        <v>42</v>
      </c>
      <c r="O865" s="92"/>
      <c r="P865" s="240">
        <f>O865*H865</f>
        <v>0</v>
      </c>
      <c r="Q865" s="240">
        <v>0</v>
      </c>
      <c r="R865" s="240">
        <f>Q865*H865</f>
        <v>0</v>
      </c>
      <c r="S865" s="240">
        <v>0</v>
      </c>
      <c r="T865" s="241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2" t="s">
        <v>605</v>
      </c>
      <c r="AT865" s="242" t="s">
        <v>283</v>
      </c>
      <c r="AU865" s="242" t="s">
        <v>86</v>
      </c>
      <c r="AY865" s="18" t="s">
        <v>281</v>
      </c>
      <c r="BE865" s="243">
        <f>IF(N865="základní",J865,0)</f>
        <v>0</v>
      </c>
      <c r="BF865" s="243">
        <f>IF(N865="snížená",J865,0)</f>
        <v>0</v>
      </c>
      <c r="BG865" s="243">
        <f>IF(N865="zákl. přenesená",J865,0)</f>
        <v>0</v>
      </c>
      <c r="BH865" s="243">
        <f>IF(N865="sníž. přenesená",J865,0)</f>
        <v>0</v>
      </c>
      <c r="BI865" s="243">
        <f>IF(N865="nulová",J865,0)</f>
        <v>0</v>
      </c>
      <c r="BJ865" s="18" t="s">
        <v>84</v>
      </c>
      <c r="BK865" s="243">
        <f>ROUND(I865*H865,2)</f>
        <v>0</v>
      </c>
      <c r="BL865" s="18" t="s">
        <v>605</v>
      </c>
      <c r="BM865" s="242" t="s">
        <v>1447</v>
      </c>
    </row>
    <row r="866" s="2" customFormat="1" ht="24.15" customHeight="1">
      <c r="A866" s="39"/>
      <c r="B866" s="40"/>
      <c r="C866" s="230" t="s">
        <v>1448</v>
      </c>
      <c r="D866" s="230" t="s">
        <v>283</v>
      </c>
      <c r="E866" s="231" t="s">
        <v>1449</v>
      </c>
      <c r="F866" s="232" t="s">
        <v>1450</v>
      </c>
      <c r="G866" s="233" t="s">
        <v>1421</v>
      </c>
      <c r="H866" s="234">
        <v>1</v>
      </c>
      <c r="I866" s="235"/>
      <c r="J866" s="236">
        <f>ROUND(I866*H866,2)</f>
        <v>0</v>
      </c>
      <c r="K866" s="237"/>
      <c r="L866" s="45"/>
      <c r="M866" s="238" t="s">
        <v>1</v>
      </c>
      <c r="N866" s="239" t="s">
        <v>42</v>
      </c>
      <c r="O866" s="92"/>
      <c r="P866" s="240">
        <f>O866*H866</f>
        <v>0</v>
      </c>
      <c r="Q866" s="240">
        <v>0</v>
      </c>
      <c r="R866" s="240">
        <f>Q866*H866</f>
        <v>0</v>
      </c>
      <c r="S866" s="240">
        <v>0</v>
      </c>
      <c r="T866" s="241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2" t="s">
        <v>605</v>
      </c>
      <c r="AT866" s="242" t="s">
        <v>283</v>
      </c>
      <c r="AU866" s="242" t="s">
        <v>86</v>
      </c>
      <c r="AY866" s="18" t="s">
        <v>281</v>
      </c>
      <c r="BE866" s="243">
        <f>IF(N866="základní",J866,0)</f>
        <v>0</v>
      </c>
      <c r="BF866" s="243">
        <f>IF(N866="snížená",J866,0)</f>
        <v>0</v>
      </c>
      <c r="BG866" s="243">
        <f>IF(N866="zákl. přenesená",J866,0)</f>
        <v>0</v>
      </c>
      <c r="BH866" s="243">
        <f>IF(N866="sníž. přenesená",J866,0)</f>
        <v>0</v>
      </c>
      <c r="BI866" s="243">
        <f>IF(N866="nulová",J866,0)</f>
        <v>0</v>
      </c>
      <c r="BJ866" s="18" t="s">
        <v>84</v>
      </c>
      <c r="BK866" s="243">
        <f>ROUND(I866*H866,2)</f>
        <v>0</v>
      </c>
      <c r="BL866" s="18" t="s">
        <v>605</v>
      </c>
      <c r="BM866" s="242" t="s">
        <v>1451</v>
      </c>
    </row>
    <row r="867" s="2" customFormat="1" ht="24.15" customHeight="1">
      <c r="A867" s="39"/>
      <c r="B867" s="40"/>
      <c r="C867" s="230" t="s">
        <v>1452</v>
      </c>
      <c r="D867" s="230" t="s">
        <v>283</v>
      </c>
      <c r="E867" s="231" t="s">
        <v>1453</v>
      </c>
      <c r="F867" s="232" t="s">
        <v>1454</v>
      </c>
      <c r="G867" s="233" t="s">
        <v>1421</v>
      </c>
      <c r="H867" s="234">
        <v>1</v>
      </c>
      <c r="I867" s="235"/>
      <c r="J867" s="236">
        <f>ROUND(I867*H867,2)</f>
        <v>0</v>
      </c>
      <c r="K867" s="237"/>
      <c r="L867" s="45"/>
      <c r="M867" s="238" t="s">
        <v>1</v>
      </c>
      <c r="N867" s="239" t="s">
        <v>42</v>
      </c>
      <c r="O867" s="92"/>
      <c r="P867" s="240">
        <f>O867*H867</f>
        <v>0</v>
      </c>
      <c r="Q867" s="240">
        <v>0</v>
      </c>
      <c r="R867" s="240">
        <f>Q867*H867</f>
        <v>0</v>
      </c>
      <c r="S867" s="240">
        <v>0</v>
      </c>
      <c r="T867" s="241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2" t="s">
        <v>605</v>
      </c>
      <c r="AT867" s="242" t="s">
        <v>283</v>
      </c>
      <c r="AU867" s="242" t="s">
        <v>86</v>
      </c>
      <c r="AY867" s="18" t="s">
        <v>281</v>
      </c>
      <c r="BE867" s="243">
        <f>IF(N867="základní",J867,0)</f>
        <v>0</v>
      </c>
      <c r="BF867" s="243">
        <f>IF(N867="snížená",J867,0)</f>
        <v>0</v>
      </c>
      <c r="BG867" s="243">
        <f>IF(N867="zákl. přenesená",J867,0)</f>
        <v>0</v>
      </c>
      <c r="BH867" s="243">
        <f>IF(N867="sníž. přenesená",J867,0)</f>
        <v>0</v>
      </c>
      <c r="BI867" s="243">
        <f>IF(N867="nulová",J867,0)</f>
        <v>0</v>
      </c>
      <c r="BJ867" s="18" t="s">
        <v>84</v>
      </c>
      <c r="BK867" s="243">
        <f>ROUND(I867*H867,2)</f>
        <v>0</v>
      </c>
      <c r="BL867" s="18" t="s">
        <v>605</v>
      </c>
      <c r="BM867" s="242" t="s">
        <v>1455</v>
      </c>
    </row>
    <row r="868" s="2" customFormat="1" ht="24.15" customHeight="1">
      <c r="A868" s="39"/>
      <c r="B868" s="40"/>
      <c r="C868" s="230" t="s">
        <v>1456</v>
      </c>
      <c r="D868" s="230" t="s">
        <v>283</v>
      </c>
      <c r="E868" s="231" t="s">
        <v>1457</v>
      </c>
      <c r="F868" s="232" t="s">
        <v>1458</v>
      </c>
      <c r="G868" s="233" t="s">
        <v>1421</v>
      </c>
      <c r="H868" s="234">
        <v>2</v>
      </c>
      <c r="I868" s="235"/>
      <c r="J868" s="236">
        <f>ROUND(I868*H868,2)</f>
        <v>0</v>
      </c>
      <c r="K868" s="237"/>
      <c r="L868" s="45"/>
      <c r="M868" s="238" t="s">
        <v>1</v>
      </c>
      <c r="N868" s="239" t="s">
        <v>42</v>
      </c>
      <c r="O868" s="92"/>
      <c r="P868" s="240">
        <f>O868*H868</f>
        <v>0</v>
      </c>
      <c r="Q868" s="240">
        <v>0</v>
      </c>
      <c r="R868" s="240">
        <f>Q868*H868</f>
        <v>0</v>
      </c>
      <c r="S868" s="240">
        <v>0</v>
      </c>
      <c r="T868" s="241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2" t="s">
        <v>605</v>
      </c>
      <c r="AT868" s="242" t="s">
        <v>283</v>
      </c>
      <c r="AU868" s="242" t="s">
        <v>86</v>
      </c>
      <c r="AY868" s="18" t="s">
        <v>281</v>
      </c>
      <c r="BE868" s="243">
        <f>IF(N868="základní",J868,0)</f>
        <v>0</v>
      </c>
      <c r="BF868" s="243">
        <f>IF(N868="snížená",J868,0)</f>
        <v>0</v>
      </c>
      <c r="BG868" s="243">
        <f>IF(N868="zákl. přenesená",J868,0)</f>
        <v>0</v>
      </c>
      <c r="BH868" s="243">
        <f>IF(N868="sníž. přenesená",J868,0)</f>
        <v>0</v>
      </c>
      <c r="BI868" s="243">
        <f>IF(N868="nulová",J868,0)</f>
        <v>0</v>
      </c>
      <c r="BJ868" s="18" t="s">
        <v>84</v>
      </c>
      <c r="BK868" s="243">
        <f>ROUND(I868*H868,2)</f>
        <v>0</v>
      </c>
      <c r="BL868" s="18" t="s">
        <v>605</v>
      </c>
      <c r="BM868" s="242" t="s">
        <v>1459</v>
      </c>
    </row>
    <row r="869" s="2" customFormat="1" ht="24.15" customHeight="1">
      <c r="A869" s="39"/>
      <c r="B869" s="40"/>
      <c r="C869" s="230" t="s">
        <v>1460</v>
      </c>
      <c r="D869" s="230" t="s">
        <v>283</v>
      </c>
      <c r="E869" s="231" t="s">
        <v>1461</v>
      </c>
      <c r="F869" s="232" t="s">
        <v>1462</v>
      </c>
      <c r="G869" s="233" t="s">
        <v>1421</v>
      </c>
      <c r="H869" s="234">
        <v>1</v>
      </c>
      <c r="I869" s="235"/>
      <c r="J869" s="236">
        <f>ROUND(I869*H869,2)</f>
        <v>0</v>
      </c>
      <c r="K869" s="237"/>
      <c r="L869" s="45"/>
      <c r="M869" s="238" t="s">
        <v>1</v>
      </c>
      <c r="N869" s="239" t="s">
        <v>42</v>
      </c>
      <c r="O869" s="92"/>
      <c r="P869" s="240">
        <f>O869*H869</f>
        <v>0</v>
      </c>
      <c r="Q869" s="240">
        <v>0</v>
      </c>
      <c r="R869" s="240">
        <f>Q869*H869</f>
        <v>0</v>
      </c>
      <c r="S869" s="240">
        <v>0</v>
      </c>
      <c r="T869" s="241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2" t="s">
        <v>605</v>
      </c>
      <c r="AT869" s="242" t="s">
        <v>283</v>
      </c>
      <c r="AU869" s="242" t="s">
        <v>86</v>
      </c>
      <c r="AY869" s="18" t="s">
        <v>281</v>
      </c>
      <c r="BE869" s="243">
        <f>IF(N869="základní",J869,0)</f>
        <v>0</v>
      </c>
      <c r="BF869" s="243">
        <f>IF(N869="snížená",J869,0)</f>
        <v>0</v>
      </c>
      <c r="BG869" s="243">
        <f>IF(N869="zákl. přenesená",J869,0)</f>
        <v>0</v>
      </c>
      <c r="BH869" s="243">
        <f>IF(N869="sníž. přenesená",J869,0)</f>
        <v>0</v>
      </c>
      <c r="BI869" s="243">
        <f>IF(N869="nulová",J869,0)</f>
        <v>0</v>
      </c>
      <c r="BJ869" s="18" t="s">
        <v>84</v>
      </c>
      <c r="BK869" s="243">
        <f>ROUND(I869*H869,2)</f>
        <v>0</v>
      </c>
      <c r="BL869" s="18" t="s">
        <v>605</v>
      </c>
      <c r="BM869" s="242" t="s">
        <v>1463</v>
      </c>
    </row>
    <row r="870" s="2" customFormat="1" ht="24.15" customHeight="1">
      <c r="A870" s="39"/>
      <c r="B870" s="40"/>
      <c r="C870" s="230" t="s">
        <v>1464</v>
      </c>
      <c r="D870" s="230" t="s">
        <v>283</v>
      </c>
      <c r="E870" s="231" t="s">
        <v>1465</v>
      </c>
      <c r="F870" s="232" t="s">
        <v>1466</v>
      </c>
      <c r="G870" s="233" t="s">
        <v>1421</v>
      </c>
      <c r="H870" s="234">
        <v>1</v>
      </c>
      <c r="I870" s="235"/>
      <c r="J870" s="236">
        <f>ROUND(I870*H870,2)</f>
        <v>0</v>
      </c>
      <c r="K870" s="237"/>
      <c r="L870" s="45"/>
      <c r="M870" s="238" t="s">
        <v>1</v>
      </c>
      <c r="N870" s="239" t="s">
        <v>42</v>
      </c>
      <c r="O870" s="92"/>
      <c r="P870" s="240">
        <f>O870*H870</f>
        <v>0</v>
      </c>
      <c r="Q870" s="240">
        <v>0</v>
      </c>
      <c r="R870" s="240">
        <f>Q870*H870</f>
        <v>0</v>
      </c>
      <c r="S870" s="240">
        <v>0</v>
      </c>
      <c r="T870" s="241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2" t="s">
        <v>605</v>
      </c>
      <c r="AT870" s="242" t="s">
        <v>283</v>
      </c>
      <c r="AU870" s="242" t="s">
        <v>86</v>
      </c>
      <c r="AY870" s="18" t="s">
        <v>281</v>
      </c>
      <c r="BE870" s="243">
        <f>IF(N870="základní",J870,0)</f>
        <v>0</v>
      </c>
      <c r="BF870" s="243">
        <f>IF(N870="snížená",J870,0)</f>
        <v>0</v>
      </c>
      <c r="BG870" s="243">
        <f>IF(N870="zákl. přenesená",J870,0)</f>
        <v>0</v>
      </c>
      <c r="BH870" s="243">
        <f>IF(N870="sníž. přenesená",J870,0)</f>
        <v>0</v>
      </c>
      <c r="BI870" s="243">
        <f>IF(N870="nulová",J870,0)</f>
        <v>0</v>
      </c>
      <c r="BJ870" s="18" t="s">
        <v>84</v>
      </c>
      <c r="BK870" s="243">
        <f>ROUND(I870*H870,2)</f>
        <v>0</v>
      </c>
      <c r="BL870" s="18" t="s">
        <v>605</v>
      </c>
      <c r="BM870" s="242" t="s">
        <v>1467</v>
      </c>
    </row>
    <row r="871" s="2" customFormat="1" ht="24.15" customHeight="1">
      <c r="A871" s="39"/>
      <c r="B871" s="40"/>
      <c r="C871" s="230" t="s">
        <v>1468</v>
      </c>
      <c r="D871" s="230" t="s">
        <v>283</v>
      </c>
      <c r="E871" s="231" t="s">
        <v>1469</v>
      </c>
      <c r="F871" s="232" t="s">
        <v>1470</v>
      </c>
      <c r="G871" s="233" t="s">
        <v>1421</v>
      </c>
      <c r="H871" s="234">
        <v>2</v>
      </c>
      <c r="I871" s="235"/>
      <c r="J871" s="236">
        <f>ROUND(I871*H871,2)</f>
        <v>0</v>
      </c>
      <c r="K871" s="237"/>
      <c r="L871" s="45"/>
      <c r="M871" s="238" t="s">
        <v>1</v>
      </c>
      <c r="N871" s="239" t="s">
        <v>42</v>
      </c>
      <c r="O871" s="92"/>
      <c r="P871" s="240">
        <f>O871*H871</f>
        <v>0</v>
      </c>
      <c r="Q871" s="240">
        <v>0</v>
      </c>
      <c r="R871" s="240">
        <f>Q871*H871</f>
        <v>0</v>
      </c>
      <c r="S871" s="240">
        <v>0</v>
      </c>
      <c r="T871" s="241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2" t="s">
        <v>605</v>
      </c>
      <c r="AT871" s="242" t="s">
        <v>283</v>
      </c>
      <c r="AU871" s="242" t="s">
        <v>86</v>
      </c>
      <c r="AY871" s="18" t="s">
        <v>281</v>
      </c>
      <c r="BE871" s="243">
        <f>IF(N871="základní",J871,0)</f>
        <v>0</v>
      </c>
      <c r="BF871" s="243">
        <f>IF(N871="snížená",J871,0)</f>
        <v>0</v>
      </c>
      <c r="BG871" s="243">
        <f>IF(N871="zákl. přenesená",J871,0)</f>
        <v>0</v>
      </c>
      <c r="BH871" s="243">
        <f>IF(N871="sníž. přenesená",J871,0)</f>
        <v>0</v>
      </c>
      <c r="BI871" s="243">
        <f>IF(N871="nulová",J871,0)</f>
        <v>0</v>
      </c>
      <c r="BJ871" s="18" t="s">
        <v>84</v>
      </c>
      <c r="BK871" s="243">
        <f>ROUND(I871*H871,2)</f>
        <v>0</v>
      </c>
      <c r="BL871" s="18" t="s">
        <v>605</v>
      </c>
      <c r="BM871" s="242" t="s">
        <v>1471</v>
      </c>
    </row>
    <row r="872" s="2" customFormat="1" ht="24.15" customHeight="1">
      <c r="A872" s="39"/>
      <c r="B872" s="40"/>
      <c r="C872" s="230" t="s">
        <v>1472</v>
      </c>
      <c r="D872" s="230" t="s">
        <v>283</v>
      </c>
      <c r="E872" s="231" t="s">
        <v>1473</v>
      </c>
      <c r="F872" s="232" t="s">
        <v>1474</v>
      </c>
      <c r="G872" s="233" t="s">
        <v>1421</v>
      </c>
      <c r="H872" s="234">
        <v>2</v>
      </c>
      <c r="I872" s="235"/>
      <c r="J872" s="236">
        <f>ROUND(I872*H872,2)</f>
        <v>0</v>
      </c>
      <c r="K872" s="237"/>
      <c r="L872" s="45"/>
      <c r="M872" s="238" t="s">
        <v>1</v>
      </c>
      <c r="N872" s="239" t="s">
        <v>42</v>
      </c>
      <c r="O872" s="92"/>
      <c r="P872" s="240">
        <f>O872*H872</f>
        <v>0</v>
      </c>
      <c r="Q872" s="240">
        <v>0</v>
      </c>
      <c r="R872" s="240">
        <f>Q872*H872</f>
        <v>0</v>
      </c>
      <c r="S872" s="240">
        <v>0</v>
      </c>
      <c r="T872" s="241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2" t="s">
        <v>605</v>
      </c>
      <c r="AT872" s="242" t="s">
        <v>283</v>
      </c>
      <c r="AU872" s="242" t="s">
        <v>86</v>
      </c>
      <c r="AY872" s="18" t="s">
        <v>281</v>
      </c>
      <c r="BE872" s="243">
        <f>IF(N872="základní",J872,0)</f>
        <v>0</v>
      </c>
      <c r="BF872" s="243">
        <f>IF(N872="snížená",J872,0)</f>
        <v>0</v>
      </c>
      <c r="BG872" s="243">
        <f>IF(N872="zákl. přenesená",J872,0)</f>
        <v>0</v>
      </c>
      <c r="BH872" s="243">
        <f>IF(N872="sníž. přenesená",J872,0)</f>
        <v>0</v>
      </c>
      <c r="BI872" s="243">
        <f>IF(N872="nulová",J872,0)</f>
        <v>0</v>
      </c>
      <c r="BJ872" s="18" t="s">
        <v>84</v>
      </c>
      <c r="BK872" s="243">
        <f>ROUND(I872*H872,2)</f>
        <v>0</v>
      </c>
      <c r="BL872" s="18" t="s">
        <v>605</v>
      </c>
      <c r="BM872" s="242" t="s">
        <v>1475</v>
      </c>
    </row>
    <row r="873" s="2" customFormat="1" ht="24.15" customHeight="1">
      <c r="A873" s="39"/>
      <c r="B873" s="40"/>
      <c r="C873" s="230" t="s">
        <v>1476</v>
      </c>
      <c r="D873" s="230" t="s">
        <v>283</v>
      </c>
      <c r="E873" s="231" t="s">
        <v>1477</v>
      </c>
      <c r="F873" s="232" t="s">
        <v>1478</v>
      </c>
      <c r="G873" s="233" t="s">
        <v>1421</v>
      </c>
      <c r="H873" s="234">
        <v>2</v>
      </c>
      <c r="I873" s="235"/>
      <c r="J873" s="236">
        <f>ROUND(I873*H873,2)</f>
        <v>0</v>
      </c>
      <c r="K873" s="237"/>
      <c r="L873" s="45"/>
      <c r="M873" s="238" t="s">
        <v>1</v>
      </c>
      <c r="N873" s="239" t="s">
        <v>42</v>
      </c>
      <c r="O873" s="92"/>
      <c r="P873" s="240">
        <f>O873*H873</f>
        <v>0</v>
      </c>
      <c r="Q873" s="240">
        <v>0</v>
      </c>
      <c r="R873" s="240">
        <f>Q873*H873</f>
        <v>0</v>
      </c>
      <c r="S873" s="240">
        <v>0</v>
      </c>
      <c r="T873" s="241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2" t="s">
        <v>605</v>
      </c>
      <c r="AT873" s="242" t="s">
        <v>283</v>
      </c>
      <c r="AU873" s="242" t="s">
        <v>86</v>
      </c>
      <c r="AY873" s="18" t="s">
        <v>281</v>
      </c>
      <c r="BE873" s="243">
        <f>IF(N873="základní",J873,0)</f>
        <v>0</v>
      </c>
      <c r="BF873" s="243">
        <f>IF(N873="snížená",J873,0)</f>
        <v>0</v>
      </c>
      <c r="BG873" s="243">
        <f>IF(N873="zákl. přenesená",J873,0)</f>
        <v>0</v>
      </c>
      <c r="BH873" s="243">
        <f>IF(N873="sníž. přenesená",J873,0)</f>
        <v>0</v>
      </c>
      <c r="BI873" s="243">
        <f>IF(N873="nulová",J873,0)</f>
        <v>0</v>
      </c>
      <c r="BJ873" s="18" t="s">
        <v>84</v>
      </c>
      <c r="BK873" s="243">
        <f>ROUND(I873*H873,2)</f>
        <v>0</v>
      </c>
      <c r="BL873" s="18" t="s">
        <v>605</v>
      </c>
      <c r="BM873" s="242" t="s">
        <v>1479</v>
      </c>
    </row>
    <row r="874" s="2" customFormat="1" ht="24.15" customHeight="1">
      <c r="A874" s="39"/>
      <c r="B874" s="40"/>
      <c r="C874" s="230" t="s">
        <v>1480</v>
      </c>
      <c r="D874" s="230" t="s">
        <v>283</v>
      </c>
      <c r="E874" s="231" t="s">
        <v>1481</v>
      </c>
      <c r="F874" s="232" t="s">
        <v>1482</v>
      </c>
      <c r="G874" s="233" t="s">
        <v>1421</v>
      </c>
      <c r="H874" s="234">
        <v>2</v>
      </c>
      <c r="I874" s="235"/>
      <c r="J874" s="236">
        <f>ROUND(I874*H874,2)</f>
        <v>0</v>
      </c>
      <c r="K874" s="237"/>
      <c r="L874" s="45"/>
      <c r="M874" s="238" t="s">
        <v>1</v>
      </c>
      <c r="N874" s="239" t="s">
        <v>42</v>
      </c>
      <c r="O874" s="92"/>
      <c r="P874" s="240">
        <f>O874*H874</f>
        <v>0</v>
      </c>
      <c r="Q874" s="240">
        <v>0</v>
      </c>
      <c r="R874" s="240">
        <f>Q874*H874</f>
        <v>0</v>
      </c>
      <c r="S874" s="240">
        <v>0</v>
      </c>
      <c r="T874" s="241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2" t="s">
        <v>605</v>
      </c>
      <c r="AT874" s="242" t="s">
        <v>283</v>
      </c>
      <c r="AU874" s="242" t="s">
        <v>86</v>
      </c>
      <c r="AY874" s="18" t="s">
        <v>281</v>
      </c>
      <c r="BE874" s="243">
        <f>IF(N874="základní",J874,0)</f>
        <v>0</v>
      </c>
      <c r="BF874" s="243">
        <f>IF(N874="snížená",J874,0)</f>
        <v>0</v>
      </c>
      <c r="BG874" s="243">
        <f>IF(N874="zákl. přenesená",J874,0)</f>
        <v>0</v>
      </c>
      <c r="BH874" s="243">
        <f>IF(N874="sníž. přenesená",J874,0)</f>
        <v>0</v>
      </c>
      <c r="BI874" s="243">
        <f>IF(N874="nulová",J874,0)</f>
        <v>0</v>
      </c>
      <c r="BJ874" s="18" t="s">
        <v>84</v>
      </c>
      <c r="BK874" s="243">
        <f>ROUND(I874*H874,2)</f>
        <v>0</v>
      </c>
      <c r="BL874" s="18" t="s">
        <v>605</v>
      </c>
      <c r="BM874" s="242" t="s">
        <v>1483</v>
      </c>
    </row>
    <row r="875" s="2" customFormat="1" ht="33" customHeight="1">
      <c r="A875" s="39"/>
      <c r="B875" s="40"/>
      <c r="C875" s="230" t="s">
        <v>1484</v>
      </c>
      <c r="D875" s="230" t="s">
        <v>283</v>
      </c>
      <c r="E875" s="231" t="s">
        <v>1485</v>
      </c>
      <c r="F875" s="232" t="s">
        <v>1486</v>
      </c>
      <c r="G875" s="233" t="s">
        <v>1421</v>
      </c>
      <c r="H875" s="234">
        <v>1</v>
      </c>
      <c r="I875" s="235"/>
      <c r="J875" s="236">
        <f>ROUND(I875*H875,2)</f>
        <v>0</v>
      </c>
      <c r="K875" s="237"/>
      <c r="L875" s="45"/>
      <c r="M875" s="238" t="s">
        <v>1</v>
      </c>
      <c r="N875" s="239" t="s">
        <v>42</v>
      </c>
      <c r="O875" s="92"/>
      <c r="P875" s="240">
        <f>O875*H875</f>
        <v>0</v>
      </c>
      <c r="Q875" s="240">
        <v>0</v>
      </c>
      <c r="R875" s="240">
        <f>Q875*H875</f>
        <v>0</v>
      </c>
      <c r="S875" s="240">
        <v>0</v>
      </c>
      <c r="T875" s="24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2" t="s">
        <v>605</v>
      </c>
      <c r="AT875" s="242" t="s">
        <v>283</v>
      </c>
      <c r="AU875" s="242" t="s">
        <v>86</v>
      </c>
      <c r="AY875" s="18" t="s">
        <v>281</v>
      </c>
      <c r="BE875" s="243">
        <f>IF(N875="základní",J875,0)</f>
        <v>0</v>
      </c>
      <c r="BF875" s="243">
        <f>IF(N875="snížená",J875,0)</f>
        <v>0</v>
      </c>
      <c r="BG875" s="243">
        <f>IF(N875="zákl. přenesená",J875,0)</f>
        <v>0</v>
      </c>
      <c r="BH875" s="243">
        <f>IF(N875="sníž. přenesená",J875,0)</f>
        <v>0</v>
      </c>
      <c r="BI875" s="243">
        <f>IF(N875="nulová",J875,0)</f>
        <v>0</v>
      </c>
      <c r="BJ875" s="18" t="s">
        <v>84</v>
      </c>
      <c r="BK875" s="243">
        <f>ROUND(I875*H875,2)</f>
        <v>0</v>
      </c>
      <c r="BL875" s="18" t="s">
        <v>605</v>
      </c>
      <c r="BM875" s="242" t="s">
        <v>1487</v>
      </c>
    </row>
    <row r="876" s="2" customFormat="1" ht="33" customHeight="1">
      <c r="A876" s="39"/>
      <c r="B876" s="40"/>
      <c r="C876" s="230" t="s">
        <v>1488</v>
      </c>
      <c r="D876" s="230" t="s">
        <v>283</v>
      </c>
      <c r="E876" s="231" t="s">
        <v>1489</v>
      </c>
      <c r="F876" s="232" t="s">
        <v>1490</v>
      </c>
      <c r="G876" s="233" t="s">
        <v>1421</v>
      </c>
      <c r="H876" s="234">
        <v>1</v>
      </c>
      <c r="I876" s="235"/>
      <c r="J876" s="236">
        <f>ROUND(I876*H876,2)</f>
        <v>0</v>
      </c>
      <c r="K876" s="237"/>
      <c r="L876" s="45"/>
      <c r="M876" s="238" t="s">
        <v>1</v>
      </c>
      <c r="N876" s="239" t="s">
        <v>42</v>
      </c>
      <c r="O876" s="92"/>
      <c r="P876" s="240">
        <f>O876*H876</f>
        <v>0</v>
      </c>
      <c r="Q876" s="240">
        <v>0</v>
      </c>
      <c r="R876" s="240">
        <f>Q876*H876</f>
        <v>0</v>
      </c>
      <c r="S876" s="240">
        <v>0</v>
      </c>
      <c r="T876" s="241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2" t="s">
        <v>605</v>
      </c>
      <c r="AT876" s="242" t="s">
        <v>283</v>
      </c>
      <c r="AU876" s="242" t="s">
        <v>86</v>
      </c>
      <c r="AY876" s="18" t="s">
        <v>281</v>
      </c>
      <c r="BE876" s="243">
        <f>IF(N876="základní",J876,0)</f>
        <v>0</v>
      </c>
      <c r="BF876" s="243">
        <f>IF(N876="snížená",J876,0)</f>
        <v>0</v>
      </c>
      <c r="BG876" s="243">
        <f>IF(N876="zákl. přenesená",J876,0)</f>
        <v>0</v>
      </c>
      <c r="BH876" s="243">
        <f>IF(N876="sníž. přenesená",J876,0)</f>
        <v>0</v>
      </c>
      <c r="BI876" s="243">
        <f>IF(N876="nulová",J876,0)</f>
        <v>0</v>
      </c>
      <c r="BJ876" s="18" t="s">
        <v>84</v>
      </c>
      <c r="BK876" s="243">
        <f>ROUND(I876*H876,2)</f>
        <v>0</v>
      </c>
      <c r="BL876" s="18" t="s">
        <v>605</v>
      </c>
      <c r="BM876" s="242" t="s">
        <v>1491</v>
      </c>
    </row>
    <row r="877" s="2" customFormat="1" ht="24.15" customHeight="1">
      <c r="A877" s="39"/>
      <c r="B877" s="40"/>
      <c r="C877" s="230" t="s">
        <v>1492</v>
      </c>
      <c r="D877" s="230" t="s">
        <v>283</v>
      </c>
      <c r="E877" s="231" t="s">
        <v>1493</v>
      </c>
      <c r="F877" s="232" t="s">
        <v>1494</v>
      </c>
      <c r="G877" s="233" t="s">
        <v>1421</v>
      </c>
      <c r="H877" s="234">
        <v>1</v>
      </c>
      <c r="I877" s="235"/>
      <c r="J877" s="236">
        <f>ROUND(I877*H877,2)</f>
        <v>0</v>
      </c>
      <c r="K877" s="237"/>
      <c r="L877" s="45"/>
      <c r="M877" s="238" t="s">
        <v>1</v>
      </c>
      <c r="N877" s="239" t="s">
        <v>42</v>
      </c>
      <c r="O877" s="92"/>
      <c r="P877" s="240">
        <f>O877*H877</f>
        <v>0</v>
      </c>
      <c r="Q877" s="240">
        <v>0</v>
      </c>
      <c r="R877" s="240">
        <f>Q877*H877</f>
        <v>0</v>
      </c>
      <c r="S877" s="240">
        <v>0</v>
      </c>
      <c r="T877" s="241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2" t="s">
        <v>605</v>
      </c>
      <c r="AT877" s="242" t="s">
        <v>283</v>
      </c>
      <c r="AU877" s="242" t="s">
        <v>86</v>
      </c>
      <c r="AY877" s="18" t="s">
        <v>281</v>
      </c>
      <c r="BE877" s="243">
        <f>IF(N877="základní",J877,0)</f>
        <v>0</v>
      </c>
      <c r="BF877" s="243">
        <f>IF(N877="snížená",J877,0)</f>
        <v>0</v>
      </c>
      <c r="BG877" s="243">
        <f>IF(N877="zákl. přenesená",J877,0)</f>
        <v>0</v>
      </c>
      <c r="BH877" s="243">
        <f>IF(N877="sníž. přenesená",J877,0)</f>
        <v>0</v>
      </c>
      <c r="BI877" s="243">
        <f>IF(N877="nulová",J877,0)</f>
        <v>0</v>
      </c>
      <c r="BJ877" s="18" t="s">
        <v>84</v>
      </c>
      <c r="BK877" s="243">
        <f>ROUND(I877*H877,2)</f>
        <v>0</v>
      </c>
      <c r="BL877" s="18" t="s">
        <v>605</v>
      </c>
      <c r="BM877" s="242" t="s">
        <v>1495</v>
      </c>
    </row>
    <row r="878" s="2" customFormat="1" ht="24.15" customHeight="1">
      <c r="A878" s="39"/>
      <c r="B878" s="40"/>
      <c r="C878" s="230" t="s">
        <v>1496</v>
      </c>
      <c r="D878" s="230" t="s">
        <v>283</v>
      </c>
      <c r="E878" s="231" t="s">
        <v>1497</v>
      </c>
      <c r="F878" s="232" t="s">
        <v>1498</v>
      </c>
      <c r="G878" s="233" t="s">
        <v>1421</v>
      </c>
      <c r="H878" s="234">
        <v>1</v>
      </c>
      <c r="I878" s="235"/>
      <c r="J878" s="236">
        <f>ROUND(I878*H878,2)</f>
        <v>0</v>
      </c>
      <c r="K878" s="237"/>
      <c r="L878" s="45"/>
      <c r="M878" s="238" t="s">
        <v>1</v>
      </c>
      <c r="N878" s="239" t="s">
        <v>42</v>
      </c>
      <c r="O878" s="92"/>
      <c r="P878" s="240">
        <f>O878*H878</f>
        <v>0</v>
      </c>
      <c r="Q878" s="240">
        <v>0</v>
      </c>
      <c r="R878" s="240">
        <f>Q878*H878</f>
        <v>0</v>
      </c>
      <c r="S878" s="240">
        <v>0</v>
      </c>
      <c r="T878" s="241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2" t="s">
        <v>605</v>
      </c>
      <c r="AT878" s="242" t="s">
        <v>283</v>
      </c>
      <c r="AU878" s="242" t="s">
        <v>86</v>
      </c>
      <c r="AY878" s="18" t="s">
        <v>281</v>
      </c>
      <c r="BE878" s="243">
        <f>IF(N878="základní",J878,0)</f>
        <v>0</v>
      </c>
      <c r="BF878" s="243">
        <f>IF(N878="snížená",J878,0)</f>
        <v>0</v>
      </c>
      <c r="BG878" s="243">
        <f>IF(N878="zákl. přenesená",J878,0)</f>
        <v>0</v>
      </c>
      <c r="BH878" s="243">
        <f>IF(N878="sníž. přenesená",J878,0)</f>
        <v>0</v>
      </c>
      <c r="BI878" s="243">
        <f>IF(N878="nulová",J878,0)</f>
        <v>0</v>
      </c>
      <c r="BJ878" s="18" t="s">
        <v>84</v>
      </c>
      <c r="BK878" s="243">
        <f>ROUND(I878*H878,2)</f>
        <v>0</v>
      </c>
      <c r="BL878" s="18" t="s">
        <v>605</v>
      </c>
      <c r="BM878" s="242" t="s">
        <v>1499</v>
      </c>
    </row>
    <row r="879" s="2" customFormat="1" ht="24.15" customHeight="1">
      <c r="A879" s="39"/>
      <c r="B879" s="40"/>
      <c r="C879" s="230" t="s">
        <v>1500</v>
      </c>
      <c r="D879" s="230" t="s">
        <v>283</v>
      </c>
      <c r="E879" s="231" t="s">
        <v>1501</v>
      </c>
      <c r="F879" s="232" t="s">
        <v>1502</v>
      </c>
      <c r="G879" s="233" t="s">
        <v>1421</v>
      </c>
      <c r="H879" s="234">
        <v>1</v>
      </c>
      <c r="I879" s="235"/>
      <c r="J879" s="236">
        <f>ROUND(I879*H879,2)</f>
        <v>0</v>
      </c>
      <c r="K879" s="237"/>
      <c r="L879" s="45"/>
      <c r="M879" s="238" t="s">
        <v>1</v>
      </c>
      <c r="N879" s="239" t="s">
        <v>42</v>
      </c>
      <c r="O879" s="92"/>
      <c r="P879" s="240">
        <f>O879*H879</f>
        <v>0</v>
      </c>
      <c r="Q879" s="240">
        <v>0</v>
      </c>
      <c r="R879" s="240">
        <f>Q879*H879</f>
        <v>0</v>
      </c>
      <c r="S879" s="240">
        <v>0</v>
      </c>
      <c r="T879" s="241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2" t="s">
        <v>605</v>
      </c>
      <c r="AT879" s="242" t="s">
        <v>283</v>
      </c>
      <c r="AU879" s="242" t="s">
        <v>86</v>
      </c>
      <c r="AY879" s="18" t="s">
        <v>281</v>
      </c>
      <c r="BE879" s="243">
        <f>IF(N879="základní",J879,0)</f>
        <v>0</v>
      </c>
      <c r="BF879" s="243">
        <f>IF(N879="snížená",J879,0)</f>
        <v>0</v>
      </c>
      <c r="BG879" s="243">
        <f>IF(N879="zákl. přenesená",J879,0)</f>
        <v>0</v>
      </c>
      <c r="BH879" s="243">
        <f>IF(N879="sníž. přenesená",J879,0)</f>
        <v>0</v>
      </c>
      <c r="BI879" s="243">
        <f>IF(N879="nulová",J879,0)</f>
        <v>0</v>
      </c>
      <c r="BJ879" s="18" t="s">
        <v>84</v>
      </c>
      <c r="BK879" s="243">
        <f>ROUND(I879*H879,2)</f>
        <v>0</v>
      </c>
      <c r="BL879" s="18" t="s">
        <v>605</v>
      </c>
      <c r="BM879" s="242" t="s">
        <v>1503</v>
      </c>
    </row>
    <row r="880" s="2" customFormat="1" ht="33" customHeight="1">
      <c r="A880" s="39"/>
      <c r="B880" s="40"/>
      <c r="C880" s="230" t="s">
        <v>1504</v>
      </c>
      <c r="D880" s="230" t="s">
        <v>283</v>
      </c>
      <c r="E880" s="231" t="s">
        <v>1505</v>
      </c>
      <c r="F880" s="232" t="s">
        <v>1506</v>
      </c>
      <c r="G880" s="233" t="s">
        <v>1421</v>
      </c>
      <c r="H880" s="234">
        <v>2</v>
      </c>
      <c r="I880" s="235"/>
      <c r="J880" s="236">
        <f>ROUND(I880*H880,2)</f>
        <v>0</v>
      </c>
      <c r="K880" s="237"/>
      <c r="L880" s="45"/>
      <c r="M880" s="238" t="s">
        <v>1</v>
      </c>
      <c r="N880" s="239" t="s">
        <v>42</v>
      </c>
      <c r="O880" s="92"/>
      <c r="P880" s="240">
        <f>O880*H880</f>
        <v>0</v>
      </c>
      <c r="Q880" s="240">
        <v>0</v>
      </c>
      <c r="R880" s="240">
        <f>Q880*H880</f>
        <v>0</v>
      </c>
      <c r="S880" s="240">
        <v>0</v>
      </c>
      <c r="T880" s="241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2" t="s">
        <v>605</v>
      </c>
      <c r="AT880" s="242" t="s">
        <v>283</v>
      </c>
      <c r="AU880" s="242" t="s">
        <v>86</v>
      </c>
      <c r="AY880" s="18" t="s">
        <v>281</v>
      </c>
      <c r="BE880" s="243">
        <f>IF(N880="základní",J880,0)</f>
        <v>0</v>
      </c>
      <c r="BF880" s="243">
        <f>IF(N880="snížená",J880,0)</f>
        <v>0</v>
      </c>
      <c r="BG880" s="243">
        <f>IF(N880="zákl. přenesená",J880,0)</f>
        <v>0</v>
      </c>
      <c r="BH880" s="243">
        <f>IF(N880="sníž. přenesená",J880,0)</f>
        <v>0</v>
      </c>
      <c r="BI880" s="243">
        <f>IF(N880="nulová",J880,0)</f>
        <v>0</v>
      </c>
      <c r="BJ880" s="18" t="s">
        <v>84</v>
      </c>
      <c r="BK880" s="243">
        <f>ROUND(I880*H880,2)</f>
        <v>0</v>
      </c>
      <c r="BL880" s="18" t="s">
        <v>605</v>
      </c>
      <c r="BM880" s="242" t="s">
        <v>1507</v>
      </c>
    </row>
    <row r="881" s="2" customFormat="1" ht="24.15" customHeight="1">
      <c r="A881" s="39"/>
      <c r="B881" s="40"/>
      <c r="C881" s="230" t="s">
        <v>1508</v>
      </c>
      <c r="D881" s="230" t="s">
        <v>283</v>
      </c>
      <c r="E881" s="231" t="s">
        <v>1509</v>
      </c>
      <c r="F881" s="232" t="s">
        <v>1510</v>
      </c>
      <c r="G881" s="233" t="s">
        <v>1421</v>
      </c>
      <c r="H881" s="234">
        <v>10</v>
      </c>
      <c r="I881" s="235"/>
      <c r="J881" s="236">
        <f>ROUND(I881*H881,2)</f>
        <v>0</v>
      </c>
      <c r="K881" s="237"/>
      <c r="L881" s="45"/>
      <c r="M881" s="238" t="s">
        <v>1</v>
      </c>
      <c r="N881" s="239" t="s">
        <v>42</v>
      </c>
      <c r="O881" s="92"/>
      <c r="P881" s="240">
        <f>O881*H881</f>
        <v>0</v>
      </c>
      <c r="Q881" s="240">
        <v>0</v>
      </c>
      <c r="R881" s="240">
        <f>Q881*H881</f>
        <v>0</v>
      </c>
      <c r="S881" s="240">
        <v>0</v>
      </c>
      <c r="T881" s="241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2" t="s">
        <v>605</v>
      </c>
      <c r="AT881" s="242" t="s">
        <v>283</v>
      </c>
      <c r="AU881" s="242" t="s">
        <v>86</v>
      </c>
      <c r="AY881" s="18" t="s">
        <v>281</v>
      </c>
      <c r="BE881" s="243">
        <f>IF(N881="základní",J881,0)</f>
        <v>0</v>
      </c>
      <c r="BF881" s="243">
        <f>IF(N881="snížená",J881,0)</f>
        <v>0</v>
      </c>
      <c r="BG881" s="243">
        <f>IF(N881="zákl. přenesená",J881,0)</f>
        <v>0</v>
      </c>
      <c r="BH881" s="243">
        <f>IF(N881="sníž. přenesená",J881,0)</f>
        <v>0</v>
      </c>
      <c r="BI881" s="243">
        <f>IF(N881="nulová",J881,0)</f>
        <v>0</v>
      </c>
      <c r="BJ881" s="18" t="s">
        <v>84</v>
      </c>
      <c r="BK881" s="243">
        <f>ROUND(I881*H881,2)</f>
        <v>0</v>
      </c>
      <c r="BL881" s="18" t="s">
        <v>605</v>
      </c>
      <c r="BM881" s="242" t="s">
        <v>1511</v>
      </c>
    </row>
    <row r="882" s="2" customFormat="1" ht="24.15" customHeight="1">
      <c r="A882" s="39"/>
      <c r="B882" s="40"/>
      <c r="C882" s="230" t="s">
        <v>1512</v>
      </c>
      <c r="D882" s="230" t="s">
        <v>283</v>
      </c>
      <c r="E882" s="231" t="s">
        <v>1513</v>
      </c>
      <c r="F882" s="232" t="s">
        <v>1514</v>
      </c>
      <c r="G882" s="233" t="s">
        <v>1421</v>
      </c>
      <c r="H882" s="234">
        <v>4</v>
      </c>
      <c r="I882" s="235"/>
      <c r="J882" s="236">
        <f>ROUND(I882*H882,2)</f>
        <v>0</v>
      </c>
      <c r="K882" s="237"/>
      <c r="L882" s="45"/>
      <c r="M882" s="238" t="s">
        <v>1</v>
      </c>
      <c r="N882" s="239" t="s">
        <v>42</v>
      </c>
      <c r="O882" s="92"/>
      <c r="P882" s="240">
        <f>O882*H882</f>
        <v>0</v>
      </c>
      <c r="Q882" s="240">
        <v>0</v>
      </c>
      <c r="R882" s="240">
        <f>Q882*H882</f>
        <v>0</v>
      </c>
      <c r="S882" s="240">
        <v>0</v>
      </c>
      <c r="T882" s="241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2" t="s">
        <v>605</v>
      </c>
      <c r="AT882" s="242" t="s">
        <v>283</v>
      </c>
      <c r="AU882" s="242" t="s">
        <v>86</v>
      </c>
      <c r="AY882" s="18" t="s">
        <v>281</v>
      </c>
      <c r="BE882" s="243">
        <f>IF(N882="základní",J882,0)</f>
        <v>0</v>
      </c>
      <c r="BF882" s="243">
        <f>IF(N882="snížená",J882,0)</f>
        <v>0</v>
      </c>
      <c r="BG882" s="243">
        <f>IF(N882="zákl. přenesená",J882,0)</f>
        <v>0</v>
      </c>
      <c r="BH882" s="243">
        <f>IF(N882="sníž. přenesená",J882,0)</f>
        <v>0</v>
      </c>
      <c r="BI882" s="243">
        <f>IF(N882="nulová",J882,0)</f>
        <v>0</v>
      </c>
      <c r="BJ882" s="18" t="s">
        <v>84</v>
      </c>
      <c r="BK882" s="243">
        <f>ROUND(I882*H882,2)</f>
        <v>0</v>
      </c>
      <c r="BL882" s="18" t="s">
        <v>605</v>
      </c>
      <c r="BM882" s="242" t="s">
        <v>1515</v>
      </c>
    </row>
    <row r="883" s="2" customFormat="1" ht="24.15" customHeight="1">
      <c r="A883" s="39"/>
      <c r="B883" s="40"/>
      <c r="C883" s="230" t="s">
        <v>1516</v>
      </c>
      <c r="D883" s="230" t="s">
        <v>283</v>
      </c>
      <c r="E883" s="231" t="s">
        <v>1517</v>
      </c>
      <c r="F883" s="232" t="s">
        <v>1518</v>
      </c>
      <c r="G883" s="233" t="s">
        <v>1421</v>
      </c>
      <c r="H883" s="234">
        <v>2</v>
      </c>
      <c r="I883" s="235"/>
      <c r="J883" s="236">
        <f>ROUND(I883*H883,2)</f>
        <v>0</v>
      </c>
      <c r="K883" s="237"/>
      <c r="L883" s="45"/>
      <c r="M883" s="238" t="s">
        <v>1</v>
      </c>
      <c r="N883" s="239" t="s">
        <v>42</v>
      </c>
      <c r="O883" s="92"/>
      <c r="P883" s="240">
        <f>O883*H883</f>
        <v>0</v>
      </c>
      <c r="Q883" s="240">
        <v>0</v>
      </c>
      <c r="R883" s="240">
        <f>Q883*H883</f>
        <v>0</v>
      </c>
      <c r="S883" s="240">
        <v>0</v>
      </c>
      <c r="T883" s="241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2" t="s">
        <v>605</v>
      </c>
      <c r="AT883" s="242" t="s">
        <v>283</v>
      </c>
      <c r="AU883" s="242" t="s">
        <v>86</v>
      </c>
      <c r="AY883" s="18" t="s">
        <v>281</v>
      </c>
      <c r="BE883" s="243">
        <f>IF(N883="základní",J883,0)</f>
        <v>0</v>
      </c>
      <c r="BF883" s="243">
        <f>IF(N883="snížená",J883,0)</f>
        <v>0</v>
      </c>
      <c r="BG883" s="243">
        <f>IF(N883="zákl. přenesená",J883,0)</f>
        <v>0</v>
      </c>
      <c r="BH883" s="243">
        <f>IF(N883="sníž. přenesená",J883,0)</f>
        <v>0</v>
      </c>
      <c r="BI883" s="243">
        <f>IF(N883="nulová",J883,0)</f>
        <v>0</v>
      </c>
      <c r="BJ883" s="18" t="s">
        <v>84</v>
      </c>
      <c r="BK883" s="243">
        <f>ROUND(I883*H883,2)</f>
        <v>0</v>
      </c>
      <c r="BL883" s="18" t="s">
        <v>605</v>
      </c>
      <c r="BM883" s="242" t="s">
        <v>1519</v>
      </c>
    </row>
    <row r="884" s="2" customFormat="1" ht="24.15" customHeight="1">
      <c r="A884" s="39"/>
      <c r="B884" s="40"/>
      <c r="C884" s="230" t="s">
        <v>1520</v>
      </c>
      <c r="D884" s="230" t="s">
        <v>283</v>
      </c>
      <c r="E884" s="231" t="s">
        <v>1521</v>
      </c>
      <c r="F884" s="232" t="s">
        <v>1522</v>
      </c>
      <c r="G884" s="233" t="s">
        <v>1421</v>
      </c>
      <c r="H884" s="234">
        <v>1</v>
      </c>
      <c r="I884" s="235"/>
      <c r="J884" s="236">
        <f>ROUND(I884*H884,2)</f>
        <v>0</v>
      </c>
      <c r="K884" s="237"/>
      <c r="L884" s="45"/>
      <c r="M884" s="238" t="s">
        <v>1</v>
      </c>
      <c r="N884" s="239" t="s">
        <v>42</v>
      </c>
      <c r="O884" s="92"/>
      <c r="P884" s="240">
        <f>O884*H884</f>
        <v>0</v>
      </c>
      <c r="Q884" s="240">
        <v>0</v>
      </c>
      <c r="R884" s="240">
        <f>Q884*H884</f>
        <v>0</v>
      </c>
      <c r="S884" s="240">
        <v>0</v>
      </c>
      <c r="T884" s="241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2" t="s">
        <v>605</v>
      </c>
      <c r="AT884" s="242" t="s">
        <v>283</v>
      </c>
      <c r="AU884" s="242" t="s">
        <v>86</v>
      </c>
      <c r="AY884" s="18" t="s">
        <v>281</v>
      </c>
      <c r="BE884" s="243">
        <f>IF(N884="základní",J884,0)</f>
        <v>0</v>
      </c>
      <c r="BF884" s="243">
        <f>IF(N884="snížená",J884,0)</f>
        <v>0</v>
      </c>
      <c r="BG884" s="243">
        <f>IF(N884="zákl. přenesená",J884,0)</f>
        <v>0</v>
      </c>
      <c r="BH884" s="243">
        <f>IF(N884="sníž. přenesená",J884,0)</f>
        <v>0</v>
      </c>
      <c r="BI884" s="243">
        <f>IF(N884="nulová",J884,0)</f>
        <v>0</v>
      </c>
      <c r="BJ884" s="18" t="s">
        <v>84</v>
      </c>
      <c r="BK884" s="243">
        <f>ROUND(I884*H884,2)</f>
        <v>0</v>
      </c>
      <c r="BL884" s="18" t="s">
        <v>605</v>
      </c>
      <c r="BM884" s="242" t="s">
        <v>1523</v>
      </c>
    </row>
    <row r="885" s="2" customFormat="1" ht="24.15" customHeight="1">
      <c r="A885" s="39"/>
      <c r="B885" s="40"/>
      <c r="C885" s="230" t="s">
        <v>1524</v>
      </c>
      <c r="D885" s="230" t="s">
        <v>283</v>
      </c>
      <c r="E885" s="231" t="s">
        <v>1525</v>
      </c>
      <c r="F885" s="232" t="s">
        <v>1526</v>
      </c>
      <c r="G885" s="233" t="s">
        <v>1421</v>
      </c>
      <c r="H885" s="234">
        <v>6</v>
      </c>
      <c r="I885" s="235"/>
      <c r="J885" s="236">
        <f>ROUND(I885*H885,2)</f>
        <v>0</v>
      </c>
      <c r="K885" s="237"/>
      <c r="L885" s="45"/>
      <c r="M885" s="238" t="s">
        <v>1</v>
      </c>
      <c r="N885" s="239" t="s">
        <v>42</v>
      </c>
      <c r="O885" s="92"/>
      <c r="P885" s="240">
        <f>O885*H885</f>
        <v>0</v>
      </c>
      <c r="Q885" s="240">
        <v>0</v>
      </c>
      <c r="R885" s="240">
        <f>Q885*H885</f>
        <v>0</v>
      </c>
      <c r="S885" s="240">
        <v>0</v>
      </c>
      <c r="T885" s="241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2" t="s">
        <v>605</v>
      </c>
      <c r="AT885" s="242" t="s">
        <v>283</v>
      </c>
      <c r="AU885" s="242" t="s">
        <v>86</v>
      </c>
      <c r="AY885" s="18" t="s">
        <v>281</v>
      </c>
      <c r="BE885" s="243">
        <f>IF(N885="základní",J885,0)</f>
        <v>0</v>
      </c>
      <c r="BF885" s="243">
        <f>IF(N885="snížená",J885,0)</f>
        <v>0</v>
      </c>
      <c r="BG885" s="243">
        <f>IF(N885="zákl. přenesená",J885,0)</f>
        <v>0</v>
      </c>
      <c r="BH885" s="243">
        <f>IF(N885="sníž. přenesená",J885,0)</f>
        <v>0</v>
      </c>
      <c r="BI885" s="243">
        <f>IF(N885="nulová",J885,0)</f>
        <v>0</v>
      </c>
      <c r="BJ885" s="18" t="s">
        <v>84</v>
      </c>
      <c r="BK885" s="243">
        <f>ROUND(I885*H885,2)</f>
        <v>0</v>
      </c>
      <c r="BL885" s="18" t="s">
        <v>605</v>
      </c>
      <c r="BM885" s="242" t="s">
        <v>1527</v>
      </c>
    </row>
    <row r="886" s="2" customFormat="1" ht="24.15" customHeight="1">
      <c r="A886" s="39"/>
      <c r="B886" s="40"/>
      <c r="C886" s="230" t="s">
        <v>1528</v>
      </c>
      <c r="D886" s="230" t="s">
        <v>283</v>
      </c>
      <c r="E886" s="231" t="s">
        <v>1529</v>
      </c>
      <c r="F886" s="232" t="s">
        <v>1530</v>
      </c>
      <c r="G886" s="233" t="s">
        <v>1421</v>
      </c>
      <c r="H886" s="234">
        <v>7</v>
      </c>
      <c r="I886" s="235"/>
      <c r="J886" s="236">
        <f>ROUND(I886*H886,2)</f>
        <v>0</v>
      </c>
      <c r="K886" s="237"/>
      <c r="L886" s="45"/>
      <c r="M886" s="238" t="s">
        <v>1</v>
      </c>
      <c r="N886" s="239" t="s">
        <v>42</v>
      </c>
      <c r="O886" s="92"/>
      <c r="P886" s="240">
        <f>O886*H886</f>
        <v>0</v>
      </c>
      <c r="Q886" s="240">
        <v>0</v>
      </c>
      <c r="R886" s="240">
        <f>Q886*H886</f>
        <v>0</v>
      </c>
      <c r="S886" s="240">
        <v>0</v>
      </c>
      <c r="T886" s="241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2" t="s">
        <v>605</v>
      </c>
      <c r="AT886" s="242" t="s">
        <v>283</v>
      </c>
      <c r="AU886" s="242" t="s">
        <v>86</v>
      </c>
      <c r="AY886" s="18" t="s">
        <v>281</v>
      </c>
      <c r="BE886" s="243">
        <f>IF(N886="základní",J886,0)</f>
        <v>0</v>
      </c>
      <c r="BF886" s="243">
        <f>IF(N886="snížená",J886,0)</f>
        <v>0</v>
      </c>
      <c r="BG886" s="243">
        <f>IF(N886="zákl. přenesená",J886,0)</f>
        <v>0</v>
      </c>
      <c r="BH886" s="243">
        <f>IF(N886="sníž. přenesená",J886,0)</f>
        <v>0</v>
      </c>
      <c r="BI886" s="243">
        <f>IF(N886="nulová",J886,0)</f>
        <v>0</v>
      </c>
      <c r="BJ886" s="18" t="s">
        <v>84</v>
      </c>
      <c r="BK886" s="243">
        <f>ROUND(I886*H886,2)</f>
        <v>0</v>
      </c>
      <c r="BL886" s="18" t="s">
        <v>605</v>
      </c>
      <c r="BM886" s="242" t="s">
        <v>1531</v>
      </c>
    </row>
    <row r="887" s="2" customFormat="1" ht="24.15" customHeight="1">
      <c r="A887" s="39"/>
      <c r="B887" s="40"/>
      <c r="C887" s="230" t="s">
        <v>1532</v>
      </c>
      <c r="D887" s="230" t="s">
        <v>283</v>
      </c>
      <c r="E887" s="231" t="s">
        <v>1533</v>
      </c>
      <c r="F887" s="232" t="s">
        <v>1534</v>
      </c>
      <c r="G887" s="233" t="s">
        <v>1421</v>
      </c>
      <c r="H887" s="234">
        <v>6</v>
      </c>
      <c r="I887" s="235"/>
      <c r="J887" s="236">
        <f>ROUND(I887*H887,2)</f>
        <v>0</v>
      </c>
      <c r="K887" s="237"/>
      <c r="L887" s="45"/>
      <c r="M887" s="238" t="s">
        <v>1</v>
      </c>
      <c r="N887" s="239" t="s">
        <v>42</v>
      </c>
      <c r="O887" s="92"/>
      <c r="P887" s="240">
        <f>O887*H887</f>
        <v>0</v>
      </c>
      <c r="Q887" s="240">
        <v>0</v>
      </c>
      <c r="R887" s="240">
        <f>Q887*H887</f>
        <v>0</v>
      </c>
      <c r="S887" s="240">
        <v>0</v>
      </c>
      <c r="T887" s="241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2" t="s">
        <v>605</v>
      </c>
      <c r="AT887" s="242" t="s">
        <v>283</v>
      </c>
      <c r="AU887" s="242" t="s">
        <v>86</v>
      </c>
      <c r="AY887" s="18" t="s">
        <v>281</v>
      </c>
      <c r="BE887" s="243">
        <f>IF(N887="základní",J887,0)</f>
        <v>0</v>
      </c>
      <c r="BF887" s="243">
        <f>IF(N887="snížená",J887,0)</f>
        <v>0</v>
      </c>
      <c r="BG887" s="243">
        <f>IF(N887="zákl. přenesená",J887,0)</f>
        <v>0</v>
      </c>
      <c r="BH887" s="243">
        <f>IF(N887="sníž. přenesená",J887,0)</f>
        <v>0</v>
      </c>
      <c r="BI887" s="243">
        <f>IF(N887="nulová",J887,0)</f>
        <v>0</v>
      </c>
      <c r="BJ887" s="18" t="s">
        <v>84</v>
      </c>
      <c r="BK887" s="243">
        <f>ROUND(I887*H887,2)</f>
        <v>0</v>
      </c>
      <c r="BL887" s="18" t="s">
        <v>605</v>
      </c>
      <c r="BM887" s="242" t="s">
        <v>1535</v>
      </c>
    </row>
    <row r="888" s="2" customFormat="1" ht="24.15" customHeight="1">
      <c r="A888" s="39"/>
      <c r="B888" s="40"/>
      <c r="C888" s="230" t="s">
        <v>1536</v>
      </c>
      <c r="D888" s="230" t="s">
        <v>283</v>
      </c>
      <c r="E888" s="231" t="s">
        <v>1537</v>
      </c>
      <c r="F888" s="232" t="s">
        <v>1538</v>
      </c>
      <c r="G888" s="233" t="s">
        <v>1421</v>
      </c>
      <c r="H888" s="234">
        <v>4</v>
      </c>
      <c r="I888" s="235"/>
      <c r="J888" s="236">
        <f>ROUND(I888*H888,2)</f>
        <v>0</v>
      </c>
      <c r="K888" s="237"/>
      <c r="L888" s="45"/>
      <c r="M888" s="238" t="s">
        <v>1</v>
      </c>
      <c r="N888" s="239" t="s">
        <v>42</v>
      </c>
      <c r="O888" s="92"/>
      <c r="P888" s="240">
        <f>O888*H888</f>
        <v>0</v>
      </c>
      <c r="Q888" s="240">
        <v>0</v>
      </c>
      <c r="R888" s="240">
        <f>Q888*H888</f>
        <v>0</v>
      </c>
      <c r="S888" s="240">
        <v>0</v>
      </c>
      <c r="T888" s="241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2" t="s">
        <v>605</v>
      </c>
      <c r="AT888" s="242" t="s">
        <v>283</v>
      </c>
      <c r="AU888" s="242" t="s">
        <v>86</v>
      </c>
      <c r="AY888" s="18" t="s">
        <v>281</v>
      </c>
      <c r="BE888" s="243">
        <f>IF(N888="základní",J888,0)</f>
        <v>0</v>
      </c>
      <c r="BF888" s="243">
        <f>IF(N888="snížená",J888,0)</f>
        <v>0</v>
      </c>
      <c r="BG888" s="243">
        <f>IF(N888="zákl. přenesená",J888,0)</f>
        <v>0</v>
      </c>
      <c r="BH888" s="243">
        <f>IF(N888="sníž. přenesená",J888,0)</f>
        <v>0</v>
      </c>
      <c r="BI888" s="243">
        <f>IF(N888="nulová",J888,0)</f>
        <v>0</v>
      </c>
      <c r="BJ888" s="18" t="s">
        <v>84</v>
      </c>
      <c r="BK888" s="243">
        <f>ROUND(I888*H888,2)</f>
        <v>0</v>
      </c>
      <c r="BL888" s="18" t="s">
        <v>605</v>
      </c>
      <c r="BM888" s="242" t="s">
        <v>1539</v>
      </c>
    </row>
    <row r="889" s="2" customFormat="1" ht="33" customHeight="1">
      <c r="A889" s="39"/>
      <c r="B889" s="40"/>
      <c r="C889" s="230" t="s">
        <v>1540</v>
      </c>
      <c r="D889" s="230" t="s">
        <v>283</v>
      </c>
      <c r="E889" s="231" t="s">
        <v>1541</v>
      </c>
      <c r="F889" s="232" t="s">
        <v>1542</v>
      </c>
      <c r="G889" s="233" t="s">
        <v>1421</v>
      </c>
      <c r="H889" s="234">
        <v>2</v>
      </c>
      <c r="I889" s="235"/>
      <c r="J889" s="236">
        <f>ROUND(I889*H889,2)</f>
        <v>0</v>
      </c>
      <c r="K889" s="237"/>
      <c r="L889" s="45"/>
      <c r="M889" s="238" t="s">
        <v>1</v>
      </c>
      <c r="N889" s="239" t="s">
        <v>42</v>
      </c>
      <c r="O889" s="92"/>
      <c r="P889" s="240">
        <f>O889*H889</f>
        <v>0</v>
      </c>
      <c r="Q889" s="240">
        <v>0</v>
      </c>
      <c r="R889" s="240">
        <f>Q889*H889</f>
        <v>0</v>
      </c>
      <c r="S889" s="240">
        <v>0</v>
      </c>
      <c r="T889" s="241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2" t="s">
        <v>605</v>
      </c>
      <c r="AT889" s="242" t="s">
        <v>283</v>
      </c>
      <c r="AU889" s="242" t="s">
        <v>86</v>
      </c>
      <c r="AY889" s="18" t="s">
        <v>281</v>
      </c>
      <c r="BE889" s="243">
        <f>IF(N889="základní",J889,0)</f>
        <v>0</v>
      </c>
      <c r="BF889" s="243">
        <f>IF(N889="snížená",J889,0)</f>
        <v>0</v>
      </c>
      <c r="BG889" s="243">
        <f>IF(N889="zákl. přenesená",J889,0)</f>
        <v>0</v>
      </c>
      <c r="BH889" s="243">
        <f>IF(N889="sníž. přenesená",J889,0)</f>
        <v>0</v>
      </c>
      <c r="BI889" s="243">
        <f>IF(N889="nulová",J889,0)</f>
        <v>0</v>
      </c>
      <c r="BJ889" s="18" t="s">
        <v>84</v>
      </c>
      <c r="BK889" s="243">
        <f>ROUND(I889*H889,2)</f>
        <v>0</v>
      </c>
      <c r="BL889" s="18" t="s">
        <v>605</v>
      </c>
      <c r="BM889" s="242" t="s">
        <v>1543</v>
      </c>
    </row>
    <row r="890" s="2" customFormat="1" ht="33" customHeight="1">
      <c r="A890" s="39"/>
      <c r="B890" s="40"/>
      <c r="C890" s="230" t="s">
        <v>1544</v>
      </c>
      <c r="D890" s="230" t="s">
        <v>283</v>
      </c>
      <c r="E890" s="231" t="s">
        <v>1545</v>
      </c>
      <c r="F890" s="232" t="s">
        <v>1546</v>
      </c>
      <c r="G890" s="233" t="s">
        <v>1421</v>
      </c>
      <c r="H890" s="234">
        <v>1</v>
      </c>
      <c r="I890" s="235"/>
      <c r="J890" s="236">
        <f>ROUND(I890*H890,2)</f>
        <v>0</v>
      </c>
      <c r="K890" s="237"/>
      <c r="L890" s="45"/>
      <c r="M890" s="238" t="s">
        <v>1</v>
      </c>
      <c r="N890" s="239" t="s">
        <v>42</v>
      </c>
      <c r="O890" s="92"/>
      <c r="P890" s="240">
        <f>O890*H890</f>
        <v>0</v>
      </c>
      <c r="Q890" s="240">
        <v>0</v>
      </c>
      <c r="R890" s="240">
        <f>Q890*H890</f>
        <v>0</v>
      </c>
      <c r="S890" s="240">
        <v>0</v>
      </c>
      <c r="T890" s="241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2" t="s">
        <v>605</v>
      </c>
      <c r="AT890" s="242" t="s">
        <v>283</v>
      </c>
      <c r="AU890" s="242" t="s">
        <v>86</v>
      </c>
      <c r="AY890" s="18" t="s">
        <v>281</v>
      </c>
      <c r="BE890" s="243">
        <f>IF(N890="základní",J890,0)</f>
        <v>0</v>
      </c>
      <c r="BF890" s="243">
        <f>IF(N890="snížená",J890,0)</f>
        <v>0</v>
      </c>
      <c r="BG890" s="243">
        <f>IF(N890="zákl. přenesená",J890,0)</f>
        <v>0</v>
      </c>
      <c r="BH890" s="243">
        <f>IF(N890="sníž. přenesená",J890,0)</f>
        <v>0</v>
      </c>
      <c r="BI890" s="243">
        <f>IF(N890="nulová",J890,0)</f>
        <v>0</v>
      </c>
      <c r="BJ890" s="18" t="s">
        <v>84</v>
      </c>
      <c r="BK890" s="243">
        <f>ROUND(I890*H890,2)</f>
        <v>0</v>
      </c>
      <c r="BL890" s="18" t="s">
        <v>605</v>
      </c>
      <c r="BM890" s="242" t="s">
        <v>1547</v>
      </c>
    </row>
    <row r="891" s="2" customFormat="1" ht="33" customHeight="1">
      <c r="A891" s="39"/>
      <c r="B891" s="40"/>
      <c r="C891" s="230" t="s">
        <v>1548</v>
      </c>
      <c r="D891" s="230" t="s">
        <v>283</v>
      </c>
      <c r="E891" s="231" t="s">
        <v>1549</v>
      </c>
      <c r="F891" s="232" t="s">
        <v>1550</v>
      </c>
      <c r="G891" s="233" t="s">
        <v>1421</v>
      </c>
      <c r="H891" s="234">
        <v>1</v>
      </c>
      <c r="I891" s="235"/>
      <c r="J891" s="236">
        <f>ROUND(I891*H891,2)</f>
        <v>0</v>
      </c>
      <c r="K891" s="237"/>
      <c r="L891" s="45"/>
      <c r="M891" s="238" t="s">
        <v>1</v>
      </c>
      <c r="N891" s="239" t="s">
        <v>42</v>
      </c>
      <c r="O891" s="92"/>
      <c r="P891" s="240">
        <f>O891*H891</f>
        <v>0</v>
      </c>
      <c r="Q891" s="240">
        <v>0</v>
      </c>
      <c r="R891" s="240">
        <f>Q891*H891</f>
        <v>0</v>
      </c>
      <c r="S891" s="240">
        <v>0</v>
      </c>
      <c r="T891" s="241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2" t="s">
        <v>605</v>
      </c>
      <c r="AT891" s="242" t="s">
        <v>283</v>
      </c>
      <c r="AU891" s="242" t="s">
        <v>86</v>
      </c>
      <c r="AY891" s="18" t="s">
        <v>281</v>
      </c>
      <c r="BE891" s="243">
        <f>IF(N891="základní",J891,0)</f>
        <v>0</v>
      </c>
      <c r="BF891" s="243">
        <f>IF(N891="snížená",J891,0)</f>
        <v>0</v>
      </c>
      <c r="BG891" s="243">
        <f>IF(N891="zákl. přenesená",J891,0)</f>
        <v>0</v>
      </c>
      <c r="BH891" s="243">
        <f>IF(N891="sníž. přenesená",J891,0)</f>
        <v>0</v>
      </c>
      <c r="BI891" s="243">
        <f>IF(N891="nulová",J891,0)</f>
        <v>0</v>
      </c>
      <c r="BJ891" s="18" t="s">
        <v>84</v>
      </c>
      <c r="BK891" s="243">
        <f>ROUND(I891*H891,2)</f>
        <v>0</v>
      </c>
      <c r="BL891" s="18" t="s">
        <v>605</v>
      </c>
      <c r="BM891" s="242" t="s">
        <v>1551</v>
      </c>
    </row>
    <row r="892" s="2" customFormat="1" ht="33" customHeight="1">
      <c r="A892" s="39"/>
      <c r="B892" s="40"/>
      <c r="C892" s="230" t="s">
        <v>1552</v>
      </c>
      <c r="D892" s="230" t="s">
        <v>283</v>
      </c>
      <c r="E892" s="231" t="s">
        <v>1553</v>
      </c>
      <c r="F892" s="232" t="s">
        <v>1554</v>
      </c>
      <c r="G892" s="233" t="s">
        <v>1421</v>
      </c>
      <c r="H892" s="234">
        <v>2</v>
      </c>
      <c r="I892" s="235"/>
      <c r="J892" s="236">
        <f>ROUND(I892*H892,2)</f>
        <v>0</v>
      </c>
      <c r="K892" s="237"/>
      <c r="L892" s="45"/>
      <c r="M892" s="238" t="s">
        <v>1</v>
      </c>
      <c r="N892" s="239" t="s">
        <v>42</v>
      </c>
      <c r="O892" s="92"/>
      <c r="P892" s="240">
        <f>O892*H892</f>
        <v>0</v>
      </c>
      <c r="Q892" s="240">
        <v>0</v>
      </c>
      <c r="R892" s="240">
        <f>Q892*H892</f>
        <v>0</v>
      </c>
      <c r="S892" s="240">
        <v>0</v>
      </c>
      <c r="T892" s="241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2" t="s">
        <v>605</v>
      </c>
      <c r="AT892" s="242" t="s">
        <v>283</v>
      </c>
      <c r="AU892" s="242" t="s">
        <v>86</v>
      </c>
      <c r="AY892" s="18" t="s">
        <v>281</v>
      </c>
      <c r="BE892" s="243">
        <f>IF(N892="základní",J892,0)</f>
        <v>0</v>
      </c>
      <c r="BF892" s="243">
        <f>IF(N892="snížená",J892,0)</f>
        <v>0</v>
      </c>
      <c r="BG892" s="243">
        <f>IF(N892="zákl. přenesená",J892,0)</f>
        <v>0</v>
      </c>
      <c r="BH892" s="243">
        <f>IF(N892="sníž. přenesená",J892,0)</f>
        <v>0</v>
      </c>
      <c r="BI892" s="243">
        <f>IF(N892="nulová",J892,0)</f>
        <v>0</v>
      </c>
      <c r="BJ892" s="18" t="s">
        <v>84</v>
      </c>
      <c r="BK892" s="243">
        <f>ROUND(I892*H892,2)</f>
        <v>0</v>
      </c>
      <c r="BL892" s="18" t="s">
        <v>605</v>
      </c>
      <c r="BM892" s="242" t="s">
        <v>1555</v>
      </c>
    </row>
    <row r="893" s="2" customFormat="1" ht="33" customHeight="1">
      <c r="A893" s="39"/>
      <c r="B893" s="40"/>
      <c r="C893" s="230" t="s">
        <v>1556</v>
      </c>
      <c r="D893" s="230" t="s">
        <v>283</v>
      </c>
      <c r="E893" s="231" t="s">
        <v>1557</v>
      </c>
      <c r="F893" s="232" t="s">
        <v>1558</v>
      </c>
      <c r="G893" s="233" t="s">
        <v>1421</v>
      </c>
      <c r="H893" s="234">
        <v>1</v>
      </c>
      <c r="I893" s="235"/>
      <c r="J893" s="236">
        <f>ROUND(I893*H893,2)</f>
        <v>0</v>
      </c>
      <c r="K893" s="237"/>
      <c r="L893" s="45"/>
      <c r="M893" s="238" t="s">
        <v>1</v>
      </c>
      <c r="N893" s="239" t="s">
        <v>42</v>
      </c>
      <c r="O893" s="92"/>
      <c r="P893" s="240">
        <f>O893*H893</f>
        <v>0</v>
      </c>
      <c r="Q893" s="240">
        <v>0</v>
      </c>
      <c r="R893" s="240">
        <f>Q893*H893</f>
        <v>0</v>
      </c>
      <c r="S893" s="240">
        <v>0</v>
      </c>
      <c r="T893" s="241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2" t="s">
        <v>605</v>
      </c>
      <c r="AT893" s="242" t="s">
        <v>283</v>
      </c>
      <c r="AU893" s="242" t="s">
        <v>86</v>
      </c>
      <c r="AY893" s="18" t="s">
        <v>281</v>
      </c>
      <c r="BE893" s="243">
        <f>IF(N893="základní",J893,0)</f>
        <v>0</v>
      </c>
      <c r="BF893" s="243">
        <f>IF(N893="snížená",J893,0)</f>
        <v>0</v>
      </c>
      <c r="BG893" s="243">
        <f>IF(N893="zákl. přenesená",J893,0)</f>
        <v>0</v>
      </c>
      <c r="BH893" s="243">
        <f>IF(N893="sníž. přenesená",J893,0)</f>
        <v>0</v>
      </c>
      <c r="BI893" s="243">
        <f>IF(N893="nulová",J893,0)</f>
        <v>0</v>
      </c>
      <c r="BJ893" s="18" t="s">
        <v>84</v>
      </c>
      <c r="BK893" s="243">
        <f>ROUND(I893*H893,2)</f>
        <v>0</v>
      </c>
      <c r="BL893" s="18" t="s">
        <v>605</v>
      </c>
      <c r="BM893" s="242" t="s">
        <v>1559</v>
      </c>
    </row>
    <row r="894" s="2" customFormat="1" ht="33" customHeight="1">
      <c r="A894" s="39"/>
      <c r="B894" s="40"/>
      <c r="C894" s="230" t="s">
        <v>1560</v>
      </c>
      <c r="D894" s="230" t="s">
        <v>283</v>
      </c>
      <c r="E894" s="231" t="s">
        <v>1561</v>
      </c>
      <c r="F894" s="232" t="s">
        <v>1562</v>
      </c>
      <c r="G894" s="233" t="s">
        <v>1421</v>
      </c>
      <c r="H894" s="234">
        <v>1</v>
      </c>
      <c r="I894" s="235"/>
      <c r="J894" s="236">
        <f>ROUND(I894*H894,2)</f>
        <v>0</v>
      </c>
      <c r="K894" s="237"/>
      <c r="L894" s="45"/>
      <c r="M894" s="238" t="s">
        <v>1</v>
      </c>
      <c r="N894" s="239" t="s">
        <v>42</v>
      </c>
      <c r="O894" s="92"/>
      <c r="P894" s="240">
        <f>O894*H894</f>
        <v>0</v>
      </c>
      <c r="Q894" s="240">
        <v>0</v>
      </c>
      <c r="R894" s="240">
        <f>Q894*H894</f>
        <v>0</v>
      </c>
      <c r="S894" s="240">
        <v>0</v>
      </c>
      <c r="T894" s="241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2" t="s">
        <v>605</v>
      </c>
      <c r="AT894" s="242" t="s">
        <v>283</v>
      </c>
      <c r="AU894" s="242" t="s">
        <v>86</v>
      </c>
      <c r="AY894" s="18" t="s">
        <v>281</v>
      </c>
      <c r="BE894" s="243">
        <f>IF(N894="základní",J894,0)</f>
        <v>0</v>
      </c>
      <c r="BF894" s="243">
        <f>IF(N894="snížená",J894,0)</f>
        <v>0</v>
      </c>
      <c r="BG894" s="243">
        <f>IF(N894="zákl. přenesená",J894,0)</f>
        <v>0</v>
      </c>
      <c r="BH894" s="243">
        <f>IF(N894="sníž. přenesená",J894,0)</f>
        <v>0</v>
      </c>
      <c r="BI894" s="243">
        <f>IF(N894="nulová",J894,0)</f>
        <v>0</v>
      </c>
      <c r="BJ894" s="18" t="s">
        <v>84</v>
      </c>
      <c r="BK894" s="243">
        <f>ROUND(I894*H894,2)</f>
        <v>0</v>
      </c>
      <c r="BL894" s="18" t="s">
        <v>605</v>
      </c>
      <c r="BM894" s="242" t="s">
        <v>1563</v>
      </c>
    </row>
    <row r="895" s="2" customFormat="1" ht="33" customHeight="1">
      <c r="A895" s="39"/>
      <c r="B895" s="40"/>
      <c r="C895" s="230" t="s">
        <v>1564</v>
      </c>
      <c r="D895" s="230" t="s">
        <v>283</v>
      </c>
      <c r="E895" s="231" t="s">
        <v>1565</v>
      </c>
      <c r="F895" s="232" t="s">
        <v>1566</v>
      </c>
      <c r="G895" s="233" t="s">
        <v>1421</v>
      </c>
      <c r="H895" s="234">
        <v>1</v>
      </c>
      <c r="I895" s="235"/>
      <c r="J895" s="236">
        <f>ROUND(I895*H895,2)</f>
        <v>0</v>
      </c>
      <c r="K895" s="237"/>
      <c r="L895" s="45"/>
      <c r="M895" s="238" t="s">
        <v>1</v>
      </c>
      <c r="N895" s="239" t="s">
        <v>42</v>
      </c>
      <c r="O895" s="92"/>
      <c r="P895" s="240">
        <f>O895*H895</f>
        <v>0</v>
      </c>
      <c r="Q895" s="240">
        <v>0</v>
      </c>
      <c r="R895" s="240">
        <f>Q895*H895</f>
        <v>0</v>
      </c>
      <c r="S895" s="240">
        <v>0</v>
      </c>
      <c r="T895" s="241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2" t="s">
        <v>605</v>
      </c>
      <c r="AT895" s="242" t="s">
        <v>283</v>
      </c>
      <c r="AU895" s="242" t="s">
        <v>86</v>
      </c>
      <c r="AY895" s="18" t="s">
        <v>281</v>
      </c>
      <c r="BE895" s="243">
        <f>IF(N895="základní",J895,0)</f>
        <v>0</v>
      </c>
      <c r="BF895" s="243">
        <f>IF(N895="snížená",J895,0)</f>
        <v>0</v>
      </c>
      <c r="BG895" s="243">
        <f>IF(N895="zákl. přenesená",J895,0)</f>
        <v>0</v>
      </c>
      <c r="BH895" s="243">
        <f>IF(N895="sníž. přenesená",J895,0)</f>
        <v>0</v>
      </c>
      <c r="BI895" s="243">
        <f>IF(N895="nulová",J895,0)</f>
        <v>0</v>
      </c>
      <c r="BJ895" s="18" t="s">
        <v>84</v>
      </c>
      <c r="BK895" s="243">
        <f>ROUND(I895*H895,2)</f>
        <v>0</v>
      </c>
      <c r="BL895" s="18" t="s">
        <v>605</v>
      </c>
      <c r="BM895" s="242" t="s">
        <v>1567</v>
      </c>
    </row>
    <row r="896" s="2" customFormat="1" ht="33" customHeight="1">
      <c r="A896" s="39"/>
      <c r="B896" s="40"/>
      <c r="C896" s="230" t="s">
        <v>1568</v>
      </c>
      <c r="D896" s="230" t="s">
        <v>283</v>
      </c>
      <c r="E896" s="231" t="s">
        <v>1569</v>
      </c>
      <c r="F896" s="232" t="s">
        <v>1570</v>
      </c>
      <c r="G896" s="233" t="s">
        <v>1421</v>
      </c>
      <c r="H896" s="234">
        <v>1</v>
      </c>
      <c r="I896" s="235"/>
      <c r="J896" s="236">
        <f>ROUND(I896*H896,2)</f>
        <v>0</v>
      </c>
      <c r="K896" s="237"/>
      <c r="L896" s="45"/>
      <c r="M896" s="238" t="s">
        <v>1</v>
      </c>
      <c r="N896" s="239" t="s">
        <v>42</v>
      </c>
      <c r="O896" s="92"/>
      <c r="P896" s="240">
        <f>O896*H896</f>
        <v>0</v>
      </c>
      <c r="Q896" s="240">
        <v>0</v>
      </c>
      <c r="R896" s="240">
        <f>Q896*H896</f>
        <v>0</v>
      </c>
      <c r="S896" s="240">
        <v>0</v>
      </c>
      <c r="T896" s="241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2" t="s">
        <v>605</v>
      </c>
      <c r="AT896" s="242" t="s">
        <v>283</v>
      </c>
      <c r="AU896" s="242" t="s">
        <v>86</v>
      </c>
      <c r="AY896" s="18" t="s">
        <v>281</v>
      </c>
      <c r="BE896" s="243">
        <f>IF(N896="základní",J896,0)</f>
        <v>0</v>
      </c>
      <c r="BF896" s="243">
        <f>IF(N896="snížená",J896,0)</f>
        <v>0</v>
      </c>
      <c r="BG896" s="243">
        <f>IF(N896="zákl. přenesená",J896,0)</f>
        <v>0</v>
      </c>
      <c r="BH896" s="243">
        <f>IF(N896="sníž. přenesená",J896,0)</f>
        <v>0</v>
      </c>
      <c r="BI896" s="243">
        <f>IF(N896="nulová",J896,0)</f>
        <v>0</v>
      </c>
      <c r="BJ896" s="18" t="s">
        <v>84</v>
      </c>
      <c r="BK896" s="243">
        <f>ROUND(I896*H896,2)</f>
        <v>0</v>
      </c>
      <c r="BL896" s="18" t="s">
        <v>605</v>
      </c>
      <c r="BM896" s="242" t="s">
        <v>1571</v>
      </c>
    </row>
    <row r="897" s="2" customFormat="1" ht="33" customHeight="1">
      <c r="A897" s="39"/>
      <c r="B897" s="40"/>
      <c r="C897" s="230" t="s">
        <v>1572</v>
      </c>
      <c r="D897" s="230" t="s">
        <v>283</v>
      </c>
      <c r="E897" s="231" t="s">
        <v>1573</v>
      </c>
      <c r="F897" s="232" t="s">
        <v>1574</v>
      </c>
      <c r="G897" s="233" t="s">
        <v>1421</v>
      </c>
      <c r="H897" s="234">
        <v>1</v>
      </c>
      <c r="I897" s="235"/>
      <c r="J897" s="236">
        <f>ROUND(I897*H897,2)</f>
        <v>0</v>
      </c>
      <c r="K897" s="237"/>
      <c r="L897" s="45"/>
      <c r="M897" s="238" t="s">
        <v>1</v>
      </c>
      <c r="N897" s="239" t="s">
        <v>42</v>
      </c>
      <c r="O897" s="92"/>
      <c r="P897" s="240">
        <f>O897*H897</f>
        <v>0</v>
      </c>
      <c r="Q897" s="240">
        <v>0</v>
      </c>
      <c r="R897" s="240">
        <f>Q897*H897</f>
        <v>0</v>
      </c>
      <c r="S897" s="240">
        <v>0</v>
      </c>
      <c r="T897" s="241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2" t="s">
        <v>605</v>
      </c>
      <c r="AT897" s="242" t="s">
        <v>283</v>
      </c>
      <c r="AU897" s="242" t="s">
        <v>86</v>
      </c>
      <c r="AY897" s="18" t="s">
        <v>281</v>
      </c>
      <c r="BE897" s="243">
        <f>IF(N897="základní",J897,0)</f>
        <v>0</v>
      </c>
      <c r="BF897" s="243">
        <f>IF(N897="snížená",J897,0)</f>
        <v>0</v>
      </c>
      <c r="BG897" s="243">
        <f>IF(N897="zákl. přenesená",J897,0)</f>
        <v>0</v>
      </c>
      <c r="BH897" s="243">
        <f>IF(N897="sníž. přenesená",J897,0)</f>
        <v>0</v>
      </c>
      <c r="BI897" s="243">
        <f>IF(N897="nulová",J897,0)</f>
        <v>0</v>
      </c>
      <c r="BJ897" s="18" t="s">
        <v>84</v>
      </c>
      <c r="BK897" s="243">
        <f>ROUND(I897*H897,2)</f>
        <v>0</v>
      </c>
      <c r="BL897" s="18" t="s">
        <v>605</v>
      </c>
      <c r="BM897" s="242" t="s">
        <v>1575</v>
      </c>
    </row>
    <row r="898" s="2" customFormat="1" ht="33" customHeight="1">
      <c r="A898" s="39"/>
      <c r="B898" s="40"/>
      <c r="C898" s="230" t="s">
        <v>1576</v>
      </c>
      <c r="D898" s="230" t="s">
        <v>283</v>
      </c>
      <c r="E898" s="231" t="s">
        <v>1577</v>
      </c>
      <c r="F898" s="232" t="s">
        <v>1578</v>
      </c>
      <c r="G898" s="233" t="s">
        <v>1421</v>
      </c>
      <c r="H898" s="234">
        <v>1</v>
      </c>
      <c r="I898" s="235"/>
      <c r="J898" s="236">
        <f>ROUND(I898*H898,2)</f>
        <v>0</v>
      </c>
      <c r="K898" s="237"/>
      <c r="L898" s="45"/>
      <c r="M898" s="238" t="s">
        <v>1</v>
      </c>
      <c r="N898" s="239" t="s">
        <v>42</v>
      </c>
      <c r="O898" s="92"/>
      <c r="P898" s="240">
        <f>O898*H898</f>
        <v>0</v>
      </c>
      <c r="Q898" s="240">
        <v>0</v>
      </c>
      <c r="R898" s="240">
        <f>Q898*H898</f>
        <v>0</v>
      </c>
      <c r="S898" s="240">
        <v>0</v>
      </c>
      <c r="T898" s="241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2" t="s">
        <v>605</v>
      </c>
      <c r="AT898" s="242" t="s">
        <v>283</v>
      </c>
      <c r="AU898" s="242" t="s">
        <v>86</v>
      </c>
      <c r="AY898" s="18" t="s">
        <v>281</v>
      </c>
      <c r="BE898" s="243">
        <f>IF(N898="základní",J898,0)</f>
        <v>0</v>
      </c>
      <c r="BF898" s="243">
        <f>IF(N898="snížená",J898,0)</f>
        <v>0</v>
      </c>
      <c r="BG898" s="243">
        <f>IF(N898="zákl. přenesená",J898,0)</f>
        <v>0</v>
      </c>
      <c r="BH898" s="243">
        <f>IF(N898="sníž. přenesená",J898,0)</f>
        <v>0</v>
      </c>
      <c r="BI898" s="243">
        <f>IF(N898="nulová",J898,0)</f>
        <v>0</v>
      </c>
      <c r="BJ898" s="18" t="s">
        <v>84</v>
      </c>
      <c r="BK898" s="243">
        <f>ROUND(I898*H898,2)</f>
        <v>0</v>
      </c>
      <c r="BL898" s="18" t="s">
        <v>605</v>
      </c>
      <c r="BM898" s="242" t="s">
        <v>1579</v>
      </c>
    </row>
    <row r="899" s="2" customFormat="1" ht="24.15" customHeight="1">
      <c r="A899" s="39"/>
      <c r="B899" s="40"/>
      <c r="C899" s="230" t="s">
        <v>1580</v>
      </c>
      <c r="D899" s="230" t="s">
        <v>283</v>
      </c>
      <c r="E899" s="231" t="s">
        <v>1581</v>
      </c>
      <c r="F899" s="232" t="s">
        <v>1582</v>
      </c>
      <c r="G899" s="233" t="s">
        <v>1421</v>
      </c>
      <c r="H899" s="234">
        <v>1</v>
      </c>
      <c r="I899" s="235"/>
      <c r="J899" s="236">
        <f>ROUND(I899*H899,2)</f>
        <v>0</v>
      </c>
      <c r="K899" s="237"/>
      <c r="L899" s="45"/>
      <c r="M899" s="238" t="s">
        <v>1</v>
      </c>
      <c r="N899" s="239" t="s">
        <v>42</v>
      </c>
      <c r="O899" s="92"/>
      <c r="P899" s="240">
        <f>O899*H899</f>
        <v>0</v>
      </c>
      <c r="Q899" s="240">
        <v>0</v>
      </c>
      <c r="R899" s="240">
        <f>Q899*H899</f>
        <v>0</v>
      </c>
      <c r="S899" s="240">
        <v>0</v>
      </c>
      <c r="T899" s="241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2" t="s">
        <v>605</v>
      </c>
      <c r="AT899" s="242" t="s">
        <v>283</v>
      </c>
      <c r="AU899" s="242" t="s">
        <v>86</v>
      </c>
      <c r="AY899" s="18" t="s">
        <v>281</v>
      </c>
      <c r="BE899" s="243">
        <f>IF(N899="základní",J899,0)</f>
        <v>0</v>
      </c>
      <c r="BF899" s="243">
        <f>IF(N899="snížená",J899,0)</f>
        <v>0</v>
      </c>
      <c r="BG899" s="243">
        <f>IF(N899="zákl. přenesená",J899,0)</f>
        <v>0</v>
      </c>
      <c r="BH899" s="243">
        <f>IF(N899="sníž. přenesená",J899,0)</f>
        <v>0</v>
      </c>
      <c r="BI899" s="243">
        <f>IF(N899="nulová",J899,0)</f>
        <v>0</v>
      </c>
      <c r="BJ899" s="18" t="s">
        <v>84</v>
      </c>
      <c r="BK899" s="243">
        <f>ROUND(I899*H899,2)</f>
        <v>0</v>
      </c>
      <c r="BL899" s="18" t="s">
        <v>605</v>
      </c>
      <c r="BM899" s="242" t="s">
        <v>1583</v>
      </c>
    </row>
    <row r="900" s="2" customFormat="1" ht="21.75" customHeight="1">
      <c r="A900" s="39"/>
      <c r="B900" s="40"/>
      <c r="C900" s="230" t="s">
        <v>1584</v>
      </c>
      <c r="D900" s="230" t="s">
        <v>283</v>
      </c>
      <c r="E900" s="231" t="s">
        <v>1585</v>
      </c>
      <c r="F900" s="232" t="s">
        <v>1586</v>
      </c>
      <c r="G900" s="233" t="s">
        <v>1421</v>
      </c>
      <c r="H900" s="234">
        <v>1</v>
      </c>
      <c r="I900" s="235"/>
      <c r="J900" s="236">
        <f>ROUND(I900*H900,2)</f>
        <v>0</v>
      </c>
      <c r="K900" s="237"/>
      <c r="L900" s="45"/>
      <c r="M900" s="238" t="s">
        <v>1</v>
      </c>
      <c r="N900" s="239" t="s">
        <v>42</v>
      </c>
      <c r="O900" s="92"/>
      <c r="P900" s="240">
        <f>O900*H900</f>
        <v>0</v>
      </c>
      <c r="Q900" s="240">
        <v>0</v>
      </c>
      <c r="R900" s="240">
        <f>Q900*H900</f>
        <v>0</v>
      </c>
      <c r="S900" s="240">
        <v>0</v>
      </c>
      <c r="T900" s="241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2" t="s">
        <v>605</v>
      </c>
      <c r="AT900" s="242" t="s">
        <v>283</v>
      </c>
      <c r="AU900" s="242" t="s">
        <v>86</v>
      </c>
      <c r="AY900" s="18" t="s">
        <v>281</v>
      </c>
      <c r="BE900" s="243">
        <f>IF(N900="základní",J900,0)</f>
        <v>0</v>
      </c>
      <c r="BF900" s="243">
        <f>IF(N900="snížená",J900,0)</f>
        <v>0</v>
      </c>
      <c r="BG900" s="243">
        <f>IF(N900="zákl. přenesená",J900,0)</f>
        <v>0</v>
      </c>
      <c r="BH900" s="243">
        <f>IF(N900="sníž. přenesená",J900,0)</f>
        <v>0</v>
      </c>
      <c r="BI900" s="243">
        <f>IF(N900="nulová",J900,0)</f>
        <v>0</v>
      </c>
      <c r="BJ900" s="18" t="s">
        <v>84</v>
      </c>
      <c r="BK900" s="243">
        <f>ROUND(I900*H900,2)</f>
        <v>0</v>
      </c>
      <c r="BL900" s="18" t="s">
        <v>605</v>
      </c>
      <c r="BM900" s="242" t="s">
        <v>1587</v>
      </c>
    </row>
    <row r="901" s="2" customFormat="1" ht="24.15" customHeight="1">
      <c r="A901" s="39"/>
      <c r="B901" s="40"/>
      <c r="C901" s="230" t="s">
        <v>1588</v>
      </c>
      <c r="D901" s="230" t="s">
        <v>283</v>
      </c>
      <c r="E901" s="231" t="s">
        <v>1589</v>
      </c>
      <c r="F901" s="232" t="s">
        <v>1590</v>
      </c>
      <c r="G901" s="233" t="s">
        <v>1421</v>
      </c>
      <c r="H901" s="234">
        <v>1</v>
      </c>
      <c r="I901" s="235"/>
      <c r="J901" s="236">
        <f>ROUND(I901*H901,2)</f>
        <v>0</v>
      </c>
      <c r="K901" s="237"/>
      <c r="L901" s="45"/>
      <c r="M901" s="238" t="s">
        <v>1</v>
      </c>
      <c r="N901" s="239" t="s">
        <v>42</v>
      </c>
      <c r="O901" s="92"/>
      <c r="P901" s="240">
        <f>O901*H901</f>
        <v>0</v>
      </c>
      <c r="Q901" s="240">
        <v>0</v>
      </c>
      <c r="R901" s="240">
        <f>Q901*H901</f>
        <v>0</v>
      </c>
      <c r="S901" s="240">
        <v>0</v>
      </c>
      <c r="T901" s="241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2" t="s">
        <v>605</v>
      </c>
      <c r="AT901" s="242" t="s">
        <v>283</v>
      </c>
      <c r="AU901" s="242" t="s">
        <v>86</v>
      </c>
      <c r="AY901" s="18" t="s">
        <v>281</v>
      </c>
      <c r="BE901" s="243">
        <f>IF(N901="základní",J901,0)</f>
        <v>0</v>
      </c>
      <c r="BF901" s="243">
        <f>IF(N901="snížená",J901,0)</f>
        <v>0</v>
      </c>
      <c r="BG901" s="243">
        <f>IF(N901="zákl. přenesená",J901,0)</f>
        <v>0</v>
      </c>
      <c r="BH901" s="243">
        <f>IF(N901="sníž. přenesená",J901,0)</f>
        <v>0</v>
      </c>
      <c r="BI901" s="243">
        <f>IF(N901="nulová",J901,0)</f>
        <v>0</v>
      </c>
      <c r="BJ901" s="18" t="s">
        <v>84</v>
      </c>
      <c r="BK901" s="243">
        <f>ROUND(I901*H901,2)</f>
        <v>0</v>
      </c>
      <c r="BL901" s="18" t="s">
        <v>605</v>
      </c>
      <c r="BM901" s="242" t="s">
        <v>1591</v>
      </c>
    </row>
    <row r="902" s="2" customFormat="1" ht="24.15" customHeight="1">
      <c r="A902" s="39"/>
      <c r="B902" s="40"/>
      <c r="C902" s="230" t="s">
        <v>1592</v>
      </c>
      <c r="D902" s="230" t="s">
        <v>283</v>
      </c>
      <c r="E902" s="231" t="s">
        <v>1593</v>
      </c>
      <c r="F902" s="232" t="s">
        <v>1594</v>
      </c>
      <c r="G902" s="233" t="s">
        <v>1421</v>
      </c>
      <c r="H902" s="234">
        <v>3</v>
      </c>
      <c r="I902" s="235"/>
      <c r="J902" s="236">
        <f>ROUND(I902*H902,2)</f>
        <v>0</v>
      </c>
      <c r="K902" s="237"/>
      <c r="L902" s="45"/>
      <c r="M902" s="238" t="s">
        <v>1</v>
      </c>
      <c r="N902" s="239" t="s">
        <v>42</v>
      </c>
      <c r="O902" s="92"/>
      <c r="P902" s="240">
        <f>O902*H902</f>
        <v>0</v>
      </c>
      <c r="Q902" s="240">
        <v>0</v>
      </c>
      <c r="R902" s="240">
        <f>Q902*H902</f>
        <v>0</v>
      </c>
      <c r="S902" s="240">
        <v>0</v>
      </c>
      <c r="T902" s="241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2" t="s">
        <v>605</v>
      </c>
      <c r="AT902" s="242" t="s">
        <v>283</v>
      </c>
      <c r="AU902" s="242" t="s">
        <v>86</v>
      </c>
      <c r="AY902" s="18" t="s">
        <v>281</v>
      </c>
      <c r="BE902" s="243">
        <f>IF(N902="základní",J902,0)</f>
        <v>0</v>
      </c>
      <c r="BF902" s="243">
        <f>IF(N902="snížená",J902,0)</f>
        <v>0</v>
      </c>
      <c r="BG902" s="243">
        <f>IF(N902="zákl. přenesená",J902,0)</f>
        <v>0</v>
      </c>
      <c r="BH902" s="243">
        <f>IF(N902="sníž. přenesená",J902,0)</f>
        <v>0</v>
      </c>
      <c r="BI902" s="243">
        <f>IF(N902="nulová",J902,0)</f>
        <v>0</v>
      </c>
      <c r="BJ902" s="18" t="s">
        <v>84</v>
      </c>
      <c r="BK902" s="243">
        <f>ROUND(I902*H902,2)</f>
        <v>0</v>
      </c>
      <c r="BL902" s="18" t="s">
        <v>605</v>
      </c>
      <c r="BM902" s="242" t="s">
        <v>1595</v>
      </c>
    </row>
    <row r="903" s="2" customFormat="1" ht="24.15" customHeight="1">
      <c r="A903" s="39"/>
      <c r="B903" s="40"/>
      <c r="C903" s="230" t="s">
        <v>1596</v>
      </c>
      <c r="D903" s="230" t="s">
        <v>283</v>
      </c>
      <c r="E903" s="231" t="s">
        <v>1597</v>
      </c>
      <c r="F903" s="232" t="s">
        <v>1598</v>
      </c>
      <c r="G903" s="233" t="s">
        <v>1421</v>
      </c>
      <c r="H903" s="234">
        <v>3</v>
      </c>
      <c r="I903" s="235"/>
      <c r="J903" s="236">
        <f>ROUND(I903*H903,2)</f>
        <v>0</v>
      </c>
      <c r="K903" s="237"/>
      <c r="L903" s="45"/>
      <c r="M903" s="238" t="s">
        <v>1</v>
      </c>
      <c r="N903" s="239" t="s">
        <v>42</v>
      </c>
      <c r="O903" s="92"/>
      <c r="P903" s="240">
        <f>O903*H903</f>
        <v>0</v>
      </c>
      <c r="Q903" s="240">
        <v>0</v>
      </c>
      <c r="R903" s="240">
        <f>Q903*H903</f>
        <v>0</v>
      </c>
      <c r="S903" s="240">
        <v>0</v>
      </c>
      <c r="T903" s="241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2" t="s">
        <v>605</v>
      </c>
      <c r="AT903" s="242" t="s">
        <v>283</v>
      </c>
      <c r="AU903" s="242" t="s">
        <v>86</v>
      </c>
      <c r="AY903" s="18" t="s">
        <v>281</v>
      </c>
      <c r="BE903" s="243">
        <f>IF(N903="základní",J903,0)</f>
        <v>0</v>
      </c>
      <c r="BF903" s="243">
        <f>IF(N903="snížená",J903,0)</f>
        <v>0</v>
      </c>
      <c r="BG903" s="243">
        <f>IF(N903="zákl. přenesená",J903,0)</f>
        <v>0</v>
      </c>
      <c r="BH903" s="243">
        <f>IF(N903="sníž. přenesená",J903,0)</f>
        <v>0</v>
      </c>
      <c r="BI903" s="243">
        <f>IF(N903="nulová",J903,0)</f>
        <v>0</v>
      </c>
      <c r="BJ903" s="18" t="s">
        <v>84</v>
      </c>
      <c r="BK903" s="243">
        <f>ROUND(I903*H903,2)</f>
        <v>0</v>
      </c>
      <c r="BL903" s="18" t="s">
        <v>605</v>
      </c>
      <c r="BM903" s="242" t="s">
        <v>1599</v>
      </c>
    </row>
    <row r="904" s="2" customFormat="1" ht="24.15" customHeight="1">
      <c r="A904" s="39"/>
      <c r="B904" s="40"/>
      <c r="C904" s="230" t="s">
        <v>1600</v>
      </c>
      <c r="D904" s="230" t="s">
        <v>283</v>
      </c>
      <c r="E904" s="231" t="s">
        <v>1601</v>
      </c>
      <c r="F904" s="232" t="s">
        <v>1602</v>
      </c>
      <c r="G904" s="233" t="s">
        <v>1421</v>
      </c>
      <c r="H904" s="234">
        <v>5</v>
      </c>
      <c r="I904" s="235"/>
      <c r="J904" s="236">
        <f>ROUND(I904*H904,2)</f>
        <v>0</v>
      </c>
      <c r="K904" s="237"/>
      <c r="L904" s="45"/>
      <c r="M904" s="238" t="s">
        <v>1</v>
      </c>
      <c r="N904" s="239" t="s">
        <v>42</v>
      </c>
      <c r="O904" s="92"/>
      <c r="P904" s="240">
        <f>O904*H904</f>
        <v>0</v>
      </c>
      <c r="Q904" s="240">
        <v>0</v>
      </c>
      <c r="R904" s="240">
        <f>Q904*H904</f>
        <v>0</v>
      </c>
      <c r="S904" s="240">
        <v>0</v>
      </c>
      <c r="T904" s="241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2" t="s">
        <v>605</v>
      </c>
      <c r="AT904" s="242" t="s">
        <v>283</v>
      </c>
      <c r="AU904" s="242" t="s">
        <v>86</v>
      </c>
      <c r="AY904" s="18" t="s">
        <v>281</v>
      </c>
      <c r="BE904" s="243">
        <f>IF(N904="základní",J904,0)</f>
        <v>0</v>
      </c>
      <c r="BF904" s="243">
        <f>IF(N904="snížená",J904,0)</f>
        <v>0</v>
      </c>
      <c r="BG904" s="243">
        <f>IF(N904="zákl. přenesená",J904,0)</f>
        <v>0</v>
      </c>
      <c r="BH904" s="243">
        <f>IF(N904="sníž. přenesená",J904,0)</f>
        <v>0</v>
      </c>
      <c r="BI904" s="243">
        <f>IF(N904="nulová",J904,0)</f>
        <v>0</v>
      </c>
      <c r="BJ904" s="18" t="s">
        <v>84</v>
      </c>
      <c r="BK904" s="243">
        <f>ROUND(I904*H904,2)</f>
        <v>0</v>
      </c>
      <c r="BL904" s="18" t="s">
        <v>605</v>
      </c>
      <c r="BM904" s="242" t="s">
        <v>1603</v>
      </c>
    </row>
    <row r="905" s="2" customFormat="1" ht="24.15" customHeight="1">
      <c r="A905" s="39"/>
      <c r="B905" s="40"/>
      <c r="C905" s="230" t="s">
        <v>1604</v>
      </c>
      <c r="D905" s="230" t="s">
        <v>283</v>
      </c>
      <c r="E905" s="231" t="s">
        <v>1605</v>
      </c>
      <c r="F905" s="232" t="s">
        <v>1606</v>
      </c>
      <c r="G905" s="233" t="s">
        <v>1421</v>
      </c>
      <c r="H905" s="234">
        <v>7</v>
      </c>
      <c r="I905" s="235"/>
      <c r="J905" s="236">
        <f>ROUND(I905*H905,2)</f>
        <v>0</v>
      </c>
      <c r="K905" s="237"/>
      <c r="L905" s="45"/>
      <c r="M905" s="238" t="s">
        <v>1</v>
      </c>
      <c r="N905" s="239" t="s">
        <v>42</v>
      </c>
      <c r="O905" s="92"/>
      <c r="P905" s="240">
        <f>O905*H905</f>
        <v>0</v>
      </c>
      <c r="Q905" s="240">
        <v>0</v>
      </c>
      <c r="R905" s="240">
        <f>Q905*H905</f>
        <v>0</v>
      </c>
      <c r="S905" s="240">
        <v>0</v>
      </c>
      <c r="T905" s="241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2" t="s">
        <v>605</v>
      </c>
      <c r="AT905" s="242" t="s">
        <v>283</v>
      </c>
      <c r="AU905" s="242" t="s">
        <v>86</v>
      </c>
      <c r="AY905" s="18" t="s">
        <v>281</v>
      </c>
      <c r="BE905" s="243">
        <f>IF(N905="základní",J905,0)</f>
        <v>0</v>
      </c>
      <c r="BF905" s="243">
        <f>IF(N905="snížená",J905,0)</f>
        <v>0</v>
      </c>
      <c r="BG905" s="243">
        <f>IF(N905="zákl. přenesená",J905,0)</f>
        <v>0</v>
      </c>
      <c r="BH905" s="243">
        <f>IF(N905="sníž. přenesená",J905,0)</f>
        <v>0</v>
      </c>
      <c r="BI905" s="243">
        <f>IF(N905="nulová",J905,0)</f>
        <v>0</v>
      </c>
      <c r="BJ905" s="18" t="s">
        <v>84</v>
      </c>
      <c r="BK905" s="243">
        <f>ROUND(I905*H905,2)</f>
        <v>0</v>
      </c>
      <c r="BL905" s="18" t="s">
        <v>605</v>
      </c>
      <c r="BM905" s="242" t="s">
        <v>1607</v>
      </c>
    </row>
    <row r="906" s="2" customFormat="1" ht="24.15" customHeight="1">
      <c r="A906" s="39"/>
      <c r="B906" s="40"/>
      <c r="C906" s="230" t="s">
        <v>1608</v>
      </c>
      <c r="D906" s="230" t="s">
        <v>283</v>
      </c>
      <c r="E906" s="231" t="s">
        <v>1609</v>
      </c>
      <c r="F906" s="232" t="s">
        <v>1610</v>
      </c>
      <c r="G906" s="233" t="s">
        <v>1421</v>
      </c>
      <c r="H906" s="234">
        <v>1</v>
      </c>
      <c r="I906" s="235"/>
      <c r="J906" s="236">
        <f>ROUND(I906*H906,2)</f>
        <v>0</v>
      </c>
      <c r="K906" s="237"/>
      <c r="L906" s="45"/>
      <c r="M906" s="238" t="s">
        <v>1</v>
      </c>
      <c r="N906" s="239" t="s">
        <v>42</v>
      </c>
      <c r="O906" s="92"/>
      <c r="P906" s="240">
        <f>O906*H906</f>
        <v>0</v>
      </c>
      <c r="Q906" s="240">
        <v>0</v>
      </c>
      <c r="R906" s="240">
        <f>Q906*H906</f>
        <v>0</v>
      </c>
      <c r="S906" s="240">
        <v>0</v>
      </c>
      <c r="T906" s="241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2" t="s">
        <v>605</v>
      </c>
      <c r="AT906" s="242" t="s">
        <v>283</v>
      </c>
      <c r="AU906" s="242" t="s">
        <v>86</v>
      </c>
      <c r="AY906" s="18" t="s">
        <v>281</v>
      </c>
      <c r="BE906" s="243">
        <f>IF(N906="základní",J906,0)</f>
        <v>0</v>
      </c>
      <c r="BF906" s="243">
        <f>IF(N906="snížená",J906,0)</f>
        <v>0</v>
      </c>
      <c r="BG906" s="243">
        <f>IF(N906="zákl. přenesená",J906,0)</f>
        <v>0</v>
      </c>
      <c r="BH906" s="243">
        <f>IF(N906="sníž. přenesená",J906,0)</f>
        <v>0</v>
      </c>
      <c r="BI906" s="243">
        <f>IF(N906="nulová",J906,0)</f>
        <v>0</v>
      </c>
      <c r="BJ906" s="18" t="s">
        <v>84</v>
      </c>
      <c r="BK906" s="243">
        <f>ROUND(I906*H906,2)</f>
        <v>0</v>
      </c>
      <c r="BL906" s="18" t="s">
        <v>605</v>
      </c>
      <c r="BM906" s="242" t="s">
        <v>1611</v>
      </c>
    </row>
    <row r="907" s="2" customFormat="1" ht="24.15" customHeight="1">
      <c r="A907" s="39"/>
      <c r="B907" s="40"/>
      <c r="C907" s="230" t="s">
        <v>1612</v>
      </c>
      <c r="D907" s="230" t="s">
        <v>283</v>
      </c>
      <c r="E907" s="231" t="s">
        <v>1613</v>
      </c>
      <c r="F907" s="232" t="s">
        <v>1614</v>
      </c>
      <c r="G907" s="233" t="s">
        <v>1421</v>
      </c>
      <c r="H907" s="234">
        <v>1</v>
      </c>
      <c r="I907" s="235"/>
      <c r="J907" s="236">
        <f>ROUND(I907*H907,2)</f>
        <v>0</v>
      </c>
      <c r="K907" s="237"/>
      <c r="L907" s="45"/>
      <c r="M907" s="238" t="s">
        <v>1</v>
      </c>
      <c r="N907" s="239" t="s">
        <v>42</v>
      </c>
      <c r="O907" s="92"/>
      <c r="P907" s="240">
        <f>O907*H907</f>
        <v>0</v>
      </c>
      <c r="Q907" s="240">
        <v>0</v>
      </c>
      <c r="R907" s="240">
        <f>Q907*H907</f>
        <v>0</v>
      </c>
      <c r="S907" s="240">
        <v>0</v>
      </c>
      <c r="T907" s="241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2" t="s">
        <v>605</v>
      </c>
      <c r="AT907" s="242" t="s">
        <v>283</v>
      </c>
      <c r="AU907" s="242" t="s">
        <v>86</v>
      </c>
      <c r="AY907" s="18" t="s">
        <v>281</v>
      </c>
      <c r="BE907" s="243">
        <f>IF(N907="základní",J907,0)</f>
        <v>0</v>
      </c>
      <c r="BF907" s="243">
        <f>IF(N907="snížená",J907,0)</f>
        <v>0</v>
      </c>
      <c r="BG907" s="243">
        <f>IF(N907="zákl. přenesená",J907,0)</f>
        <v>0</v>
      </c>
      <c r="BH907" s="243">
        <f>IF(N907="sníž. přenesená",J907,0)</f>
        <v>0</v>
      </c>
      <c r="BI907" s="243">
        <f>IF(N907="nulová",J907,0)</f>
        <v>0</v>
      </c>
      <c r="BJ907" s="18" t="s">
        <v>84</v>
      </c>
      <c r="BK907" s="243">
        <f>ROUND(I907*H907,2)</f>
        <v>0</v>
      </c>
      <c r="BL907" s="18" t="s">
        <v>605</v>
      </c>
      <c r="BM907" s="242" t="s">
        <v>1615</v>
      </c>
    </row>
    <row r="908" s="2" customFormat="1" ht="33" customHeight="1">
      <c r="A908" s="39"/>
      <c r="B908" s="40"/>
      <c r="C908" s="230" t="s">
        <v>1616</v>
      </c>
      <c r="D908" s="230" t="s">
        <v>283</v>
      </c>
      <c r="E908" s="231" t="s">
        <v>1617</v>
      </c>
      <c r="F908" s="232" t="s">
        <v>1618</v>
      </c>
      <c r="G908" s="233" t="s">
        <v>1421</v>
      </c>
      <c r="H908" s="234">
        <v>1</v>
      </c>
      <c r="I908" s="235"/>
      <c r="J908" s="236">
        <f>ROUND(I908*H908,2)</f>
        <v>0</v>
      </c>
      <c r="K908" s="237"/>
      <c r="L908" s="45"/>
      <c r="M908" s="238" t="s">
        <v>1</v>
      </c>
      <c r="N908" s="239" t="s">
        <v>42</v>
      </c>
      <c r="O908" s="92"/>
      <c r="P908" s="240">
        <f>O908*H908</f>
        <v>0</v>
      </c>
      <c r="Q908" s="240">
        <v>0</v>
      </c>
      <c r="R908" s="240">
        <f>Q908*H908</f>
        <v>0</v>
      </c>
      <c r="S908" s="240">
        <v>0</v>
      </c>
      <c r="T908" s="241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2" t="s">
        <v>605</v>
      </c>
      <c r="AT908" s="242" t="s">
        <v>283</v>
      </c>
      <c r="AU908" s="242" t="s">
        <v>86</v>
      </c>
      <c r="AY908" s="18" t="s">
        <v>281</v>
      </c>
      <c r="BE908" s="243">
        <f>IF(N908="základní",J908,0)</f>
        <v>0</v>
      </c>
      <c r="BF908" s="243">
        <f>IF(N908="snížená",J908,0)</f>
        <v>0</v>
      </c>
      <c r="BG908" s="243">
        <f>IF(N908="zákl. přenesená",J908,0)</f>
        <v>0</v>
      </c>
      <c r="BH908" s="243">
        <f>IF(N908="sníž. přenesená",J908,0)</f>
        <v>0</v>
      </c>
      <c r="BI908" s="243">
        <f>IF(N908="nulová",J908,0)</f>
        <v>0</v>
      </c>
      <c r="BJ908" s="18" t="s">
        <v>84</v>
      </c>
      <c r="BK908" s="243">
        <f>ROUND(I908*H908,2)</f>
        <v>0</v>
      </c>
      <c r="BL908" s="18" t="s">
        <v>605</v>
      </c>
      <c r="BM908" s="242" t="s">
        <v>1619</v>
      </c>
    </row>
    <row r="909" s="2" customFormat="1" ht="24.15" customHeight="1">
      <c r="A909" s="39"/>
      <c r="B909" s="40"/>
      <c r="C909" s="230" t="s">
        <v>1620</v>
      </c>
      <c r="D909" s="230" t="s">
        <v>283</v>
      </c>
      <c r="E909" s="231" t="s">
        <v>1621</v>
      </c>
      <c r="F909" s="232" t="s">
        <v>1622</v>
      </c>
      <c r="G909" s="233" t="s">
        <v>1421</v>
      </c>
      <c r="H909" s="234">
        <v>2</v>
      </c>
      <c r="I909" s="235"/>
      <c r="J909" s="236">
        <f>ROUND(I909*H909,2)</f>
        <v>0</v>
      </c>
      <c r="K909" s="237"/>
      <c r="L909" s="45"/>
      <c r="M909" s="238" t="s">
        <v>1</v>
      </c>
      <c r="N909" s="239" t="s">
        <v>42</v>
      </c>
      <c r="O909" s="92"/>
      <c r="P909" s="240">
        <f>O909*H909</f>
        <v>0</v>
      </c>
      <c r="Q909" s="240">
        <v>0</v>
      </c>
      <c r="R909" s="240">
        <f>Q909*H909</f>
        <v>0</v>
      </c>
      <c r="S909" s="240">
        <v>0</v>
      </c>
      <c r="T909" s="241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2" t="s">
        <v>605</v>
      </c>
      <c r="AT909" s="242" t="s">
        <v>283</v>
      </c>
      <c r="AU909" s="242" t="s">
        <v>86</v>
      </c>
      <c r="AY909" s="18" t="s">
        <v>281</v>
      </c>
      <c r="BE909" s="243">
        <f>IF(N909="základní",J909,0)</f>
        <v>0</v>
      </c>
      <c r="BF909" s="243">
        <f>IF(N909="snížená",J909,0)</f>
        <v>0</v>
      </c>
      <c r="BG909" s="243">
        <f>IF(N909="zákl. přenesená",J909,0)</f>
        <v>0</v>
      </c>
      <c r="BH909" s="243">
        <f>IF(N909="sníž. přenesená",J909,0)</f>
        <v>0</v>
      </c>
      <c r="BI909" s="243">
        <f>IF(N909="nulová",J909,0)</f>
        <v>0</v>
      </c>
      <c r="BJ909" s="18" t="s">
        <v>84</v>
      </c>
      <c r="BK909" s="243">
        <f>ROUND(I909*H909,2)</f>
        <v>0</v>
      </c>
      <c r="BL909" s="18" t="s">
        <v>605</v>
      </c>
      <c r="BM909" s="242" t="s">
        <v>1623</v>
      </c>
    </row>
    <row r="910" s="2" customFormat="1" ht="33" customHeight="1">
      <c r="A910" s="39"/>
      <c r="B910" s="40"/>
      <c r="C910" s="230" t="s">
        <v>1624</v>
      </c>
      <c r="D910" s="230" t="s">
        <v>283</v>
      </c>
      <c r="E910" s="231" t="s">
        <v>1625</v>
      </c>
      <c r="F910" s="232" t="s">
        <v>1626</v>
      </c>
      <c r="G910" s="233" t="s">
        <v>1421</v>
      </c>
      <c r="H910" s="234">
        <v>1</v>
      </c>
      <c r="I910" s="235"/>
      <c r="J910" s="236">
        <f>ROUND(I910*H910,2)</f>
        <v>0</v>
      </c>
      <c r="K910" s="237"/>
      <c r="L910" s="45"/>
      <c r="M910" s="238" t="s">
        <v>1</v>
      </c>
      <c r="N910" s="239" t="s">
        <v>42</v>
      </c>
      <c r="O910" s="92"/>
      <c r="P910" s="240">
        <f>O910*H910</f>
        <v>0</v>
      </c>
      <c r="Q910" s="240">
        <v>0</v>
      </c>
      <c r="R910" s="240">
        <f>Q910*H910</f>
        <v>0</v>
      </c>
      <c r="S910" s="240">
        <v>0</v>
      </c>
      <c r="T910" s="241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2" t="s">
        <v>605</v>
      </c>
      <c r="AT910" s="242" t="s">
        <v>283</v>
      </c>
      <c r="AU910" s="242" t="s">
        <v>86</v>
      </c>
      <c r="AY910" s="18" t="s">
        <v>281</v>
      </c>
      <c r="BE910" s="243">
        <f>IF(N910="základní",J910,0)</f>
        <v>0</v>
      </c>
      <c r="BF910" s="243">
        <f>IF(N910="snížená",J910,0)</f>
        <v>0</v>
      </c>
      <c r="BG910" s="243">
        <f>IF(N910="zákl. přenesená",J910,0)</f>
        <v>0</v>
      </c>
      <c r="BH910" s="243">
        <f>IF(N910="sníž. přenesená",J910,0)</f>
        <v>0</v>
      </c>
      <c r="BI910" s="243">
        <f>IF(N910="nulová",J910,0)</f>
        <v>0</v>
      </c>
      <c r="BJ910" s="18" t="s">
        <v>84</v>
      </c>
      <c r="BK910" s="243">
        <f>ROUND(I910*H910,2)</f>
        <v>0</v>
      </c>
      <c r="BL910" s="18" t="s">
        <v>605</v>
      </c>
      <c r="BM910" s="242" t="s">
        <v>1627</v>
      </c>
    </row>
    <row r="911" s="2" customFormat="1" ht="33" customHeight="1">
      <c r="A911" s="39"/>
      <c r="B911" s="40"/>
      <c r="C911" s="230" t="s">
        <v>1628</v>
      </c>
      <c r="D911" s="230" t="s">
        <v>283</v>
      </c>
      <c r="E911" s="231" t="s">
        <v>1629</v>
      </c>
      <c r="F911" s="232" t="s">
        <v>1630</v>
      </c>
      <c r="G911" s="233" t="s">
        <v>1421</v>
      </c>
      <c r="H911" s="234">
        <v>1</v>
      </c>
      <c r="I911" s="235"/>
      <c r="J911" s="236">
        <f>ROUND(I911*H911,2)</f>
        <v>0</v>
      </c>
      <c r="K911" s="237"/>
      <c r="L911" s="45"/>
      <c r="M911" s="238" t="s">
        <v>1</v>
      </c>
      <c r="N911" s="239" t="s">
        <v>42</v>
      </c>
      <c r="O911" s="92"/>
      <c r="P911" s="240">
        <f>O911*H911</f>
        <v>0</v>
      </c>
      <c r="Q911" s="240">
        <v>0</v>
      </c>
      <c r="R911" s="240">
        <f>Q911*H911</f>
        <v>0</v>
      </c>
      <c r="S911" s="240">
        <v>0</v>
      </c>
      <c r="T911" s="241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2" t="s">
        <v>605</v>
      </c>
      <c r="AT911" s="242" t="s">
        <v>283</v>
      </c>
      <c r="AU911" s="242" t="s">
        <v>86</v>
      </c>
      <c r="AY911" s="18" t="s">
        <v>281</v>
      </c>
      <c r="BE911" s="243">
        <f>IF(N911="základní",J911,0)</f>
        <v>0</v>
      </c>
      <c r="BF911" s="243">
        <f>IF(N911="snížená",J911,0)</f>
        <v>0</v>
      </c>
      <c r="BG911" s="243">
        <f>IF(N911="zákl. přenesená",J911,0)</f>
        <v>0</v>
      </c>
      <c r="BH911" s="243">
        <f>IF(N911="sníž. přenesená",J911,0)</f>
        <v>0</v>
      </c>
      <c r="BI911" s="243">
        <f>IF(N911="nulová",J911,0)</f>
        <v>0</v>
      </c>
      <c r="BJ911" s="18" t="s">
        <v>84</v>
      </c>
      <c r="BK911" s="243">
        <f>ROUND(I911*H911,2)</f>
        <v>0</v>
      </c>
      <c r="BL911" s="18" t="s">
        <v>605</v>
      </c>
      <c r="BM911" s="242" t="s">
        <v>1631</v>
      </c>
    </row>
    <row r="912" s="2" customFormat="1" ht="21.75" customHeight="1">
      <c r="A912" s="39"/>
      <c r="B912" s="40"/>
      <c r="C912" s="230" t="s">
        <v>1632</v>
      </c>
      <c r="D912" s="230" t="s">
        <v>283</v>
      </c>
      <c r="E912" s="231" t="s">
        <v>1633</v>
      </c>
      <c r="F912" s="232" t="s">
        <v>1634</v>
      </c>
      <c r="G912" s="233" t="s">
        <v>1421</v>
      </c>
      <c r="H912" s="234">
        <v>1</v>
      </c>
      <c r="I912" s="235"/>
      <c r="J912" s="236">
        <f>ROUND(I912*H912,2)</f>
        <v>0</v>
      </c>
      <c r="K912" s="237"/>
      <c r="L912" s="45"/>
      <c r="M912" s="238" t="s">
        <v>1</v>
      </c>
      <c r="N912" s="239" t="s">
        <v>42</v>
      </c>
      <c r="O912" s="92"/>
      <c r="P912" s="240">
        <f>O912*H912</f>
        <v>0</v>
      </c>
      <c r="Q912" s="240">
        <v>0</v>
      </c>
      <c r="R912" s="240">
        <f>Q912*H912</f>
        <v>0</v>
      </c>
      <c r="S912" s="240">
        <v>0</v>
      </c>
      <c r="T912" s="241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2" t="s">
        <v>605</v>
      </c>
      <c r="AT912" s="242" t="s">
        <v>283</v>
      </c>
      <c r="AU912" s="242" t="s">
        <v>86</v>
      </c>
      <c r="AY912" s="18" t="s">
        <v>281</v>
      </c>
      <c r="BE912" s="243">
        <f>IF(N912="základní",J912,0)</f>
        <v>0</v>
      </c>
      <c r="BF912" s="243">
        <f>IF(N912="snížená",J912,0)</f>
        <v>0</v>
      </c>
      <c r="BG912" s="243">
        <f>IF(N912="zákl. přenesená",J912,0)</f>
        <v>0</v>
      </c>
      <c r="BH912" s="243">
        <f>IF(N912="sníž. přenesená",J912,0)</f>
        <v>0</v>
      </c>
      <c r="BI912" s="243">
        <f>IF(N912="nulová",J912,0)</f>
        <v>0</v>
      </c>
      <c r="BJ912" s="18" t="s">
        <v>84</v>
      </c>
      <c r="BK912" s="243">
        <f>ROUND(I912*H912,2)</f>
        <v>0</v>
      </c>
      <c r="BL912" s="18" t="s">
        <v>605</v>
      </c>
      <c r="BM912" s="242" t="s">
        <v>1635</v>
      </c>
    </row>
    <row r="913" s="2" customFormat="1" ht="16.5" customHeight="1">
      <c r="A913" s="39"/>
      <c r="B913" s="40"/>
      <c r="C913" s="230" t="s">
        <v>1636</v>
      </c>
      <c r="D913" s="230" t="s">
        <v>283</v>
      </c>
      <c r="E913" s="231" t="s">
        <v>1637</v>
      </c>
      <c r="F913" s="232" t="s">
        <v>1638</v>
      </c>
      <c r="G913" s="233" t="s">
        <v>1421</v>
      </c>
      <c r="H913" s="234">
        <v>1</v>
      </c>
      <c r="I913" s="235"/>
      <c r="J913" s="236">
        <f>ROUND(I913*H913,2)</f>
        <v>0</v>
      </c>
      <c r="K913" s="237"/>
      <c r="L913" s="45"/>
      <c r="M913" s="238" t="s">
        <v>1</v>
      </c>
      <c r="N913" s="239" t="s">
        <v>42</v>
      </c>
      <c r="O913" s="92"/>
      <c r="P913" s="240">
        <f>O913*H913</f>
        <v>0</v>
      </c>
      <c r="Q913" s="240">
        <v>0</v>
      </c>
      <c r="R913" s="240">
        <f>Q913*H913</f>
        <v>0</v>
      </c>
      <c r="S913" s="240">
        <v>0</v>
      </c>
      <c r="T913" s="241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2" t="s">
        <v>605</v>
      </c>
      <c r="AT913" s="242" t="s">
        <v>283</v>
      </c>
      <c r="AU913" s="242" t="s">
        <v>86</v>
      </c>
      <c r="AY913" s="18" t="s">
        <v>281</v>
      </c>
      <c r="BE913" s="243">
        <f>IF(N913="základní",J913,0)</f>
        <v>0</v>
      </c>
      <c r="BF913" s="243">
        <f>IF(N913="snížená",J913,0)</f>
        <v>0</v>
      </c>
      <c r="BG913" s="243">
        <f>IF(N913="zákl. přenesená",J913,0)</f>
        <v>0</v>
      </c>
      <c r="BH913" s="243">
        <f>IF(N913="sníž. přenesená",J913,0)</f>
        <v>0</v>
      </c>
      <c r="BI913" s="243">
        <f>IF(N913="nulová",J913,0)</f>
        <v>0</v>
      </c>
      <c r="BJ913" s="18" t="s">
        <v>84</v>
      </c>
      <c r="BK913" s="243">
        <f>ROUND(I913*H913,2)</f>
        <v>0</v>
      </c>
      <c r="BL913" s="18" t="s">
        <v>605</v>
      </c>
      <c r="BM913" s="242" t="s">
        <v>1639</v>
      </c>
    </row>
    <row r="914" s="2" customFormat="1" ht="49.05" customHeight="1">
      <c r="A914" s="39"/>
      <c r="B914" s="40"/>
      <c r="C914" s="230" t="s">
        <v>1640</v>
      </c>
      <c r="D914" s="230" t="s">
        <v>283</v>
      </c>
      <c r="E914" s="231" t="s">
        <v>1641</v>
      </c>
      <c r="F914" s="232" t="s">
        <v>1642</v>
      </c>
      <c r="G914" s="233" t="s">
        <v>1421</v>
      </c>
      <c r="H914" s="234">
        <v>1</v>
      </c>
      <c r="I914" s="235"/>
      <c r="J914" s="236">
        <f>ROUND(I914*H914,2)</f>
        <v>0</v>
      </c>
      <c r="K914" s="237"/>
      <c r="L914" s="45"/>
      <c r="M914" s="238" t="s">
        <v>1</v>
      </c>
      <c r="N914" s="239" t="s">
        <v>42</v>
      </c>
      <c r="O914" s="92"/>
      <c r="P914" s="240">
        <f>O914*H914</f>
        <v>0</v>
      </c>
      <c r="Q914" s="240">
        <v>0</v>
      </c>
      <c r="R914" s="240">
        <f>Q914*H914</f>
        <v>0</v>
      </c>
      <c r="S914" s="240">
        <v>0</v>
      </c>
      <c r="T914" s="241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2" t="s">
        <v>605</v>
      </c>
      <c r="AT914" s="242" t="s">
        <v>283</v>
      </c>
      <c r="AU914" s="242" t="s">
        <v>86</v>
      </c>
      <c r="AY914" s="18" t="s">
        <v>281</v>
      </c>
      <c r="BE914" s="243">
        <f>IF(N914="základní",J914,0)</f>
        <v>0</v>
      </c>
      <c r="BF914" s="243">
        <f>IF(N914="snížená",J914,0)</f>
        <v>0</v>
      </c>
      <c r="BG914" s="243">
        <f>IF(N914="zákl. přenesená",J914,0)</f>
        <v>0</v>
      </c>
      <c r="BH914" s="243">
        <f>IF(N914="sníž. přenesená",J914,0)</f>
        <v>0</v>
      </c>
      <c r="BI914" s="243">
        <f>IF(N914="nulová",J914,0)</f>
        <v>0</v>
      </c>
      <c r="BJ914" s="18" t="s">
        <v>84</v>
      </c>
      <c r="BK914" s="243">
        <f>ROUND(I914*H914,2)</f>
        <v>0</v>
      </c>
      <c r="BL914" s="18" t="s">
        <v>605</v>
      </c>
      <c r="BM914" s="242" t="s">
        <v>1643</v>
      </c>
    </row>
    <row r="915" s="2" customFormat="1" ht="44.25" customHeight="1">
      <c r="A915" s="39"/>
      <c r="B915" s="40"/>
      <c r="C915" s="230" t="s">
        <v>1644</v>
      </c>
      <c r="D915" s="230" t="s">
        <v>283</v>
      </c>
      <c r="E915" s="231" t="s">
        <v>1645</v>
      </c>
      <c r="F915" s="232" t="s">
        <v>1646</v>
      </c>
      <c r="G915" s="233" t="s">
        <v>1421</v>
      </c>
      <c r="H915" s="234">
        <v>1</v>
      </c>
      <c r="I915" s="235"/>
      <c r="J915" s="236">
        <f>ROUND(I915*H915,2)</f>
        <v>0</v>
      </c>
      <c r="K915" s="237"/>
      <c r="L915" s="45"/>
      <c r="M915" s="238" t="s">
        <v>1</v>
      </c>
      <c r="N915" s="239" t="s">
        <v>42</v>
      </c>
      <c r="O915" s="92"/>
      <c r="P915" s="240">
        <f>O915*H915</f>
        <v>0</v>
      </c>
      <c r="Q915" s="240">
        <v>0</v>
      </c>
      <c r="R915" s="240">
        <f>Q915*H915</f>
        <v>0</v>
      </c>
      <c r="S915" s="240">
        <v>0</v>
      </c>
      <c r="T915" s="241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2" t="s">
        <v>605</v>
      </c>
      <c r="AT915" s="242" t="s">
        <v>283</v>
      </c>
      <c r="AU915" s="242" t="s">
        <v>86</v>
      </c>
      <c r="AY915" s="18" t="s">
        <v>281</v>
      </c>
      <c r="BE915" s="243">
        <f>IF(N915="základní",J915,0)</f>
        <v>0</v>
      </c>
      <c r="BF915" s="243">
        <f>IF(N915="snížená",J915,0)</f>
        <v>0</v>
      </c>
      <c r="BG915" s="243">
        <f>IF(N915="zákl. přenesená",J915,0)</f>
        <v>0</v>
      </c>
      <c r="BH915" s="243">
        <f>IF(N915="sníž. přenesená",J915,0)</f>
        <v>0</v>
      </c>
      <c r="BI915" s="243">
        <f>IF(N915="nulová",J915,0)</f>
        <v>0</v>
      </c>
      <c r="BJ915" s="18" t="s">
        <v>84</v>
      </c>
      <c r="BK915" s="243">
        <f>ROUND(I915*H915,2)</f>
        <v>0</v>
      </c>
      <c r="BL915" s="18" t="s">
        <v>605</v>
      </c>
      <c r="BM915" s="242" t="s">
        <v>1647</v>
      </c>
    </row>
    <row r="916" s="2" customFormat="1" ht="44.25" customHeight="1">
      <c r="A916" s="39"/>
      <c r="B916" s="40"/>
      <c r="C916" s="230" t="s">
        <v>1648</v>
      </c>
      <c r="D916" s="230" t="s">
        <v>283</v>
      </c>
      <c r="E916" s="231" t="s">
        <v>1649</v>
      </c>
      <c r="F916" s="232" t="s">
        <v>1650</v>
      </c>
      <c r="G916" s="233" t="s">
        <v>1421</v>
      </c>
      <c r="H916" s="234">
        <v>1</v>
      </c>
      <c r="I916" s="235"/>
      <c r="J916" s="236">
        <f>ROUND(I916*H916,2)</f>
        <v>0</v>
      </c>
      <c r="K916" s="237"/>
      <c r="L916" s="45"/>
      <c r="M916" s="238" t="s">
        <v>1</v>
      </c>
      <c r="N916" s="239" t="s">
        <v>42</v>
      </c>
      <c r="O916" s="92"/>
      <c r="P916" s="240">
        <f>O916*H916</f>
        <v>0</v>
      </c>
      <c r="Q916" s="240">
        <v>0</v>
      </c>
      <c r="R916" s="240">
        <f>Q916*H916</f>
        <v>0</v>
      </c>
      <c r="S916" s="240">
        <v>0</v>
      </c>
      <c r="T916" s="241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2" t="s">
        <v>605</v>
      </c>
      <c r="AT916" s="242" t="s">
        <v>283</v>
      </c>
      <c r="AU916" s="242" t="s">
        <v>86</v>
      </c>
      <c r="AY916" s="18" t="s">
        <v>281</v>
      </c>
      <c r="BE916" s="243">
        <f>IF(N916="základní",J916,0)</f>
        <v>0</v>
      </c>
      <c r="BF916" s="243">
        <f>IF(N916="snížená",J916,0)</f>
        <v>0</v>
      </c>
      <c r="BG916" s="243">
        <f>IF(N916="zákl. přenesená",J916,0)</f>
        <v>0</v>
      </c>
      <c r="BH916" s="243">
        <f>IF(N916="sníž. přenesená",J916,0)</f>
        <v>0</v>
      </c>
      <c r="BI916" s="243">
        <f>IF(N916="nulová",J916,0)</f>
        <v>0</v>
      </c>
      <c r="BJ916" s="18" t="s">
        <v>84</v>
      </c>
      <c r="BK916" s="243">
        <f>ROUND(I916*H916,2)</f>
        <v>0</v>
      </c>
      <c r="BL916" s="18" t="s">
        <v>605</v>
      </c>
      <c r="BM916" s="242" t="s">
        <v>1651</v>
      </c>
    </row>
    <row r="917" s="2" customFormat="1" ht="44.25" customHeight="1">
      <c r="A917" s="39"/>
      <c r="B917" s="40"/>
      <c r="C917" s="230" t="s">
        <v>1652</v>
      </c>
      <c r="D917" s="230" t="s">
        <v>283</v>
      </c>
      <c r="E917" s="231" t="s">
        <v>1653</v>
      </c>
      <c r="F917" s="232" t="s">
        <v>1654</v>
      </c>
      <c r="G917" s="233" t="s">
        <v>1421</v>
      </c>
      <c r="H917" s="234">
        <v>1</v>
      </c>
      <c r="I917" s="235"/>
      <c r="J917" s="236">
        <f>ROUND(I917*H917,2)</f>
        <v>0</v>
      </c>
      <c r="K917" s="237"/>
      <c r="L917" s="45"/>
      <c r="M917" s="238" t="s">
        <v>1</v>
      </c>
      <c r="N917" s="239" t="s">
        <v>42</v>
      </c>
      <c r="O917" s="92"/>
      <c r="P917" s="240">
        <f>O917*H917</f>
        <v>0</v>
      </c>
      <c r="Q917" s="240">
        <v>0</v>
      </c>
      <c r="R917" s="240">
        <f>Q917*H917</f>
        <v>0</v>
      </c>
      <c r="S917" s="240">
        <v>0</v>
      </c>
      <c r="T917" s="241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2" t="s">
        <v>605</v>
      </c>
      <c r="AT917" s="242" t="s">
        <v>283</v>
      </c>
      <c r="AU917" s="242" t="s">
        <v>86</v>
      </c>
      <c r="AY917" s="18" t="s">
        <v>281</v>
      </c>
      <c r="BE917" s="243">
        <f>IF(N917="základní",J917,0)</f>
        <v>0</v>
      </c>
      <c r="BF917" s="243">
        <f>IF(N917="snížená",J917,0)</f>
        <v>0</v>
      </c>
      <c r="BG917" s="243">
        <f>IF(N917="zákl. přenesená",J917,0)</f>
        <v>0</v>
      </c>
      <c r="BH917" s="243">
        <f>IF(N917="sníž. přenesená",J917,0)</f>
        <v>0</v>
      </c>
      <c r="BI917" s="243">
        <f>IF(N917="nulová",J917,0)</f>
        <v>0</v>
      </c>
      <c r="BJ917" s="18" t="s">
        <v>84</v>
      </c>
      <c r="BK917" s="243">
        <f>ROUND(I917*H917,2)</f>
        <v>0</v>
      </c>
      <c r="BL917" s="18" t="s">
        <v>605</v>
      </c>
      <c r="BM917" s="242" t="s">
        <v>1655</v>
      </c>
    </row>
    <row r="918" s="2" customFormat="1" ht="44.25" customHeight="1">
      <c r="A918" s="39"/>
      <c r="B918" s="40"/>
      <c r="C918" s="230" t="s">
        <v>1656</v>
      </c>
      <c r="D918" s="230" t="s">
        <v>283</v>
      </c>
      <c r="E918" s="231" t="s">
        <v>1657</v>
      </c>
      <c r="F918" s="232" t="s">
        <v>1658</v>
      </c>
      <c r="G918" s="233" t="s">
        <v>1421</v>
      </c>
      <c r="H918" s="234">
        <v>1</v>
      </c>
      <c r="I918" s="235"/>
      <c r="J918" s="236">
        <f>ROUND(I918*H918,2)</f>
        <v>0</v>
      </c>
      <c r="K918" s="237"/>
      <c r="L918" s="45"/>
      <c r="M918" s="238" t="s">
        <v>1</v>
      </c>
      <c r="N918" s="239" t="s">
        <v>42</v>
      </c>
      <c r="O918" s="92"/>
      <c r="P918" s="240">
        <f>O918*H918</f>
        <v>0</v>
      </c>
      <c r="Q918" s="240">
        <v>0</v>
      </c>
      <c r="R918" s="240">
        <f>Q918*H918</f>
        <v>0</v>
      </c>
      <c r="S918" s="240">
        <v>0</v>
      </c>
      <c r="T918" s="241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2" t="s">
        <v>605</v>
      </c>
      <c r="AT918" s="242" t="s">
        <v>283</v>
      </c>
      <c r="AU918" s="242" t="s">
        <v>86</v>
      </c>
      <c r="AY918" s="18" t="s">
        <v>281</v>
      </c>
      <c r="BE918" s="243">
        <f>IF(N918="základní",J918,0)</f>
        <v>0</v>
      </c>
      <c r="BF918" s="243">
        <f>IF(N918="snížená",J918,0)</f>
        <v>0</v>
      </c>
      <c r="BG918" s="243">
        <f>IF(N918="zákl. přenesená",J918,0)</f>
        <v>0</v>
      </c>
      <c r="BH918" s="243">
        <f>IF(N918="sníž. přenesená",J918,0)</f>
        <v>0</v>
      </c>
      <c r="BI918" s="243">
        <f>IF(N918="nulová",J918,0)</f>
        <v>0</v>
      </c>
      <c r="BJ918" s="18" t="s">
        <v>84</v>
      </c>
      <c r="BK918" s="243">
        <f>ROUND(I918*H918,2)</f>
        <v>0</v>
      </c>
      <c r="BL918" s="18" t="s">
        <v>605</v>
      </c>
      <c r="BM918" s="242" t="s">
        <v>1659</v>
      </c>
    </row>
    <row r="919" s="12" customFormat="1" ht="22.8" customHeight="1">
      <c r="A919" s="12"/>
      <c r="B919" s="214"/>
      <c r="C919" s="215"/>
      <c r="D919" s="216" t="s">
        <v>76</v>
      </c>
      <c r="E919" s="228" t="s">
        <v>1660</v>
      </c>
      <c r="F919" s="228" t="s">
        <v>1661</v>
      </c>
      <c r="G919" s="215"/>
      <c r="H919" s="215"/>
      <c r="I919" s="218"/>
      <c r="J919" s="229">
        <f>BK919</f>
        <v>0</v>
      </c>
      <c r="K919" s="215"/>
      <c r="L919" s="220"/>
      <c r="M919" s="221"/>
      <c r="N919" s="222"/>
      <c r="O919" s="222"/>
      <c r="P919" s="223">
        <f>SUM(P920:P944)</f>
        <v>0</v>
      </c>
      <c r="Q919" s="222"/>
      <c r="R919" s="223">
        <f>SUM(R920:R944)</f>
        <v>0.024500000000000001</v>
      </c>
      <c r="S919" s="222"/>
      <c r="T919" s="224">
        <f>SUM(T920:T944)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25" t="s">
        <v>86</v>
      </c>
      <c r="AT919" s="226" t="s">
        <v>76</v>
      </c>
      <c r="AU919" s="226" t="s">
        <v>84</v>
      </c>
      <c r="AY919" s="225" t="s">
        <v>281</v>
      </c>
      <c r="BK919" s="227">
        <f>SUM(BK920:BK944)</f>
        <v>0</v>
      </c>
    </row>
    <row r="920" s="2" customFormat="1" ht="16.5" customHeight="1">
      <c r="A920" s="39"/>
      <c r="B920" s="40"/>
      <c r="C920" s="230" t="s">
        <v>1662</v>
      </c>
      <c r="D920" s="230" t="s">
        <v>283</v>
      </c>
      <c r="E920" s="231" t="s">
        <v>1663</v>
      </c>
      <c r="F920" s="232" t="s">
        <v>1664</v>
      </c>
      <c r="G920" s="233" t="s">
        <v>410</v>
      </c>
      <c r="H920" s="234">
        <v>154</v>
      </c>
      <c r="I920" s="235"/>
      <c r="J920" s="236">
        <f>ROUND(I920*H920,2)</f>
        <v>0</v>
      </c>
      <c r="K920" s="237"/>
      <c r="L920" s="45"/>
      <c r="M920" s="238" t="s">
        <v>1</v>
      </c>
      <c r="N920" s="239" t="s">
        <v>42</v>
      </c>
      <c r="O920" s="92"/>
      <c r="P920" s="240">
        <f>O920*H920</f>
        <v>0</v>
      </c>
      <c r="Q920" s="240">
        <v>6.9999999999999994E-05</v>
      </c>
      <c r="R920" s="240">
        <f>Q920*H920</f>
        <v>0.01078</v>
      </c>
      <c r="S920" s="240">
        <v>0</v>
      </c>
      <c r="T920" s="241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2" t="s">
        <v>605</v>
      </c>
      <c r="AT920" s="242" t="s">
        <v>283</v>
      </c>
      <c r="AU920" s="242" t="s">
        <v>86</v>
      </c>
      <c r="AY920" s="18" t="s">
        <v>281</v>
      </c>
      <c r="BE920" s="243">
        <f>IF(N920="základní",J920,0)</f>
        <v>0</v>
      </c>
      <c r="BF920" s="243">
        <f>IF(N920="snížená",J920,0)</f>
        <v>0</v>
      </c>
      <c r="BG920" s="243">
        <f>IF(N920="zákl. přenesená",J920,0)</f>
        <v>0</v>
      </c>
      <c r="BH920" s="243">
        <f>IF(N920="sníž. přenesená",J920,0)</f>
        <v>0</v>
      </c>
      <c r="BI920" s="243">
        <f>IF(N920="nulová",J920,0)</f>
        <v>0</v>
      </c>
      <c r="BJ920" s="18" t="s">
        <v>84</v>
      </c>
      <c r="BK920" s="243">
        <f>ROUND(I920*H920,2)</f>
        <v>0</v>
      </c>
      <c r="BL920" s="18" t="s">
        <v>605</v>
      </c>
      <c r="BM920" s="242" t="s">
        <v>1665</v>
      </c>
    </row>
    <row r="921" s="13" customFormat="1">
      <c r="A921" s="13"/>
      <c r="B921" s="244"/>
      <c r="C921" s="245"/>
      <c r="D921" s="246" t="s">
        <v>288</v>
      </c>
      <c r="E921" s="247" t="s">
        <v>1</v>
      </c>
      <c r="F921" s="248" t="s">
        <v>1666</v>
      </c>
      <c r="G921" s="245"/>
      <c r="H921" s="249">
        <v>154</v>
      </c>
      <c r="I921" s="250"/>
      <c r="J921" s="245"/>
      <c r="K921" s="245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288</v>
      </c>
      <c r="AU921" s="255" t="s">
        <v>86</v>
      </c>
      <c r="AV921" s="13" t="s">
        <v>86</v>
      </c>
      <c r="AW921" s="13" t="s">
        <v>33</v>
      </c>
      <c r="AX921" s="13" t="s">
        <v>77</v>
      </c>
      <c r="AY921" s="255" t="s">
        <v>281</v>
      </c>
    </row>
    <row r="922" s="14" customFormat="1">
      <c r="A922" s="14"/>
      <c r="B922" s="256"/>
      <c r="C922" s="257"/>
      <c r="D922" s="246" t="s">
        <v>288</v>
      </c>
      <c r="E922" s="258" t="s">
        <v>1</v>
      </c>
      <c r="F922" s="259" t="s">
        <v>290</v>
      </c>
      <c r="G922" s="257"/>
      <c r="H922" s="260">
        <v>154</v>
      </c>
      <c r="I922" s="261"/>
      <c r="J922" s="257"/>
      <c r="K922" s="257"/>
      <c r="L922" s="262"/>
      <c r="M922" s="263"/>
      <c r="N922" s="264"/>
      <c r="O922" s="264"/>
      <c r="P922" s="264"/>
      <c r="Q922" s="264"/>
      <c r="R922" s="264"/>
      <c r="S922" s="264"/>
      <c r="T922" s="26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6" t="s">
        <v>288</v>
      </c>
      <c r="AU922" s="266" t="s">
        <v>86</v>
      </c>
      <c r="AV922" s="14" t="s">
        <v>119</v>
      </c>
      <c r="AW922" s="14" t="s">
        <v>33</v>
      </c>
      <c r="AX922" s="14" t="s">
        <v>84</v>
      </c>
      <c r="AY922" s="266" t="s">
        <v>281</v>
      </c>
    </row>
    <row r="923" s="2" customFormat="1" ht="16.5" customHeight="1">
      <c r="A923" s="39"/>
      <c r="B923" s="40"/>
      <c r="C923" s="230" t="s">
        <v>1667</v>
      </c>
      <c r="D923" s="230" t="s">
        <v>283</v>
      </c>
      <c r="E923" s="231" t="s">
        <v>1668</v>
      </c>
      <c r="F923" s="232" t="s">
        <v>1669</v>
      </c>
      <c r="G923" s="233" t="s">
        <v>410</v>
      </c>
      <c r="H923" s="234">
        <v>154</v>
      </c>
      <c r="I923" s="235"/>
      <c r="J923" s="236">
        <f>ROUND(I923*H923,2)</f>
        <v>0</v>
      </c>
      <c r="K923" s="237"/>
      <c r="L923" s="45"/>
      <c r="M923" s="238" t="s">
        <v>1</v>
      </c>
      <c r="N923" s="239" t="s">
        <v>42</v>
      </c>
      <c r="O923" s="92"/>
      <c r="P923" s="240">
        <f>O923*H923</f>
        <v>0</v>
      </c>
      <c r="Q923" s="240">
        <v>6.9999999999999994E-05</v>
      </c>
      <c r="R923" s="240">
        <f>Q923*H923</f>
        <v>0.01078</v>
      </c>
      <c r="S923" s="240">
        <v>0</v>
      </c>
      <c r="T923" s="241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2" t="s">
        <v>605</v>
      </c>
      <c r="AT923" s="242" t="s">
        <v>283</v>
      </c>
      <c r="AU923" s="242" t="s">
        <v>86</v>
      </c>
      <c r="AY923" s="18" t="s">
        <v>281</v>
      </c>
      <c r="BE923" s="243">
        <f>IF(N923="základní",J923,0)</f>
        <v>0</v>
      </c>
      <c r="BF923" s="243">
        <f>IF(N923="snížená",J923,0)</f>
        <v>0</v>
      </c>
      <c r="BG923" s="243">
        <f>IF(N923="zákl. přenesená",J923,0)</f>
        <v>0</v>
      </c>
      <c r="BH923" s="243">
        <f>IF(N923="sníž. přenesená",J923,0)</f>
        <v>0</v>
      </c>
      <c r="BI923" s="243">
        <f>IF(N923="nulová",J923,0)</f>
        <v>0</v>
      </c>
      <c r="BJ923" s="18" t="s">
        <v>84</v>
      </c>
      <c r="BK923" s="243">
        <f>ROUND(I923*H923,2)</f>
        <v>0</v>
      </c>
      <c r="BL923" s="18" t="s">
        <v>605</v>
      </c>
      <c r="BM923" s="242" t="s">
        <v>1670</v>
      </c>
    </row>
    <row r="924" s="2" customFormat="1">
      <c r="A924" s="39"/>
      <c r="B924" s="40"/>
      <c r="C924" s="41"/>
      <c r="D924" s="246" t="s">
        <v>1671</v>
      </c>
      <c r="E924" s="41"/>
      <c r="F924" s="292" t="s">
        <v>1672</v>
      </c>
      <c r="G924" s="41"/>
      <c r="H924" s="41"/>
      <c r="I924" s="293"/>
      <c r="J924" s="41"/>
      <c r="K924" s="41"/>
      <c r="L924" s="45"/>
      <c r="M924" s="294"/>
      <c r="N924" s="295"/>
      <c r="O924" s="92"/>
      <c r="P924" s="92"/>
      <c r="Q924" s="92"/>
      <c r="R924" s="92"/>
      <c r="S924" s="92"/>
      <c r="T924" s="93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1671</v>
      </c>
      <c r="AU924" s="18" t="s">
        <v>86</v>
      </c>
    </row>
    <row r="925" s="2" customFormat="1" ht="16.5" customHeight="1">
      <c r="A925" s="39"/>
      <c r="B925" s="40"/>
      <c r="C925" s="230" t="s">
        <v>1673</v>
      </c>
      <c r="D925" s="230" t="s">
        <v>283</v>
      </c>
      <c r="E925" s="231" t="s">
        <v>1674</v>
      </c>
      <c r="F925" s="232" t="s">
        <v>1675</v>
      </c>
      <c r="G925" s="233" t="s">
        <v>1676</v>
      </c>
      <c r="H925" s="234">
        <v>42</v>
      </c>
      <c r="I925" s="235"/>
      <c r="J925" s="236">
        <f>ROUND(I925*H925,2)</f>
        <v>0</v>
      </c>
      <c r="K925" s="237"/>
      <c r="L925" s="45"/>
      <c r="M925" s="238" t="s">
        <v>1</v>
      </c>
      <c r="N925" s="239" t="s">
        <v>42</v>
      </c>
      <c r="O925" s="92"/>
      <c r="P925" s="240">
        <f>O925*H925</f>
        <v>0</v>
      </c>
      <c r="Q925" s="240">
        <v>6.9999999999999994E-05</v>
      </c>
      <c r="R925" s="240">
        <f>Q925*H925</f>
        <v>0.0029399999999999999</v>
      </c>
      <c r="S925" s="240">
        <v>0</v>
      </c>
      <c r="T925" s="241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2" t="s">
        <v>605</v>
      </c>
      <c r="AT925" s="242" t="s">
        <v>283</v>
      </c>
      <c r="AU925" s="242" t="s">
        <v>86</v>
      </c>
      <c r="AY925" s="18" t="s">
        <v>281</v>
      </c>
      <c r="BE925" s="243">
        <f>IF(N925="základní",J925,0)</f>
        <v>0</v>
      </c>
      <c r="BF925" s="243">
        <f>IF(N925="snížená",J925,0)</f>
        <v>0</v>
      </c>
      <c r="BG925" s="243">
        <f>IF(N925="zákl. přenesená",J925,0)</f>
        <v>0</v>
      </c>
      <c r="BH925" s="243">
        <f>IF(N925="sníž. přenesená",J925,0)</f>
        <v>0</v>
      </c>
      <c r="BI925" s="243">
        <f>IF(N925="nulová",J925,0)</f>
        <v>0</v>
      </c>
      <c r="BJ925" s="18" t="s">
        <v>84</v>
      </c>
      <c r="BK925" s="243">
        <f>ROUND(I925*H925,2)</f>
        <v>0</v>
      </c>
      <c r="BL925" s="18" t="s">
        <v>605</v>
      </c>
      <c r="BM925" s="242" t="s">
        <v>1677</v>
      </c>
    </row>
    <row r="926" s="2" customFormat="1">
      <c r="A926" s="39"/>
      <c r="B926" s="40"/>
      <c r="C926" s="41"/>
      <c r="D926" s="246" t="s">
        <v>1671</v>
      </c>
      <c r="E926" s="41"/>
      <c r="F926" s="292" t="s">
        <v>1678</v>
      </c>
      <c r="G926" s="41"/>
      <c r="H926" s="41"/>
      <c r="I926" s="293"/>
      <c r="J926" s="41"/>
      <c r="K926" s="41"/>
      <c r="L926" s="45"/>
      <c r="M926" s="294"/>
      <c r="N926" s="295"/>
      <c r="O926" s="92"/>
      <c r="P926" s="92"/>
      <c r="Q926" s="92"/>
      <c r="R926" s="92"/>
      <c r="S926" s="92"/>
      <c r="T926" s="9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1671</v>
      </c>
      <c r="AU926" s="18" t="s">
        <v>86</v>
      </c>
    </row>
    <row r="927" s="2" customFormat="1" ht="66.75" customHeight="1">
      <c r="A927" s="39"/>
      <c r="B927" s="40"/>
      <c r="C927" s="230" t="s">
        <v>1679</v>
      </c>
      <c r="D927" s="230" t="s">
        <v>283</v>
      </c>
      <c r="E927" s="231" t="s">
        <v>1680</v>
      </c>
      <c r="F927" s="232" t="s">
        <v>1681</v>
      </c>
      <c r="G927" s="233" t="s">
        <v>1421</v>
      </c>
      <c r="H927" s="234">
        <v>1</v>
      </c>
      <c r="I927" s="235"/>
      <c r="J927" s="236">
        <f>ROUND(I927*H927,2)</f>
        <v>0</v>
      </c>
      <c r="K927" s="237"/>
      <c r="L927" s="45"/>
      <c r="M927" s="238" t="s">
        <v>1</v>
      </c>
      <c r="N927" s="239" t="s">
        <v>42</v>
      </c>
      <c r="O927" s="92"/>
      <c r="P927" s="240">
        <f>O927*H927</f>
        <v>0</v>
      </c>
      <c r="Q927" s="240">
        <v>0</v>
      </c>
      <c r="R927" s="240">
        <f>Q927*H927</f>
        <v>0</v>
      </c>
      <c r="S927" s="240">
        <v>0</v>
      </c>
      <c r="T927" s="241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2" t="s">
        <v>605</v>
      </c>
      <c r="AT927" s="242" t="s">
        <v>283</v>
      </c>
      <c r="AU927" s="242" t="s">
        <v>86</v>
      </c>
      <c r="AY927" s="18" t="s">
        <v>281</v>
      </c>
      <c r="BE927" s="243">
        <f>IF(N927="základní",J927,0)</f>
        <v>0</v>
      </c>
      <c r="BF927" s="243">
        <f>IF(N927="snížená",J927,0)</f>
        <v>0</v>
      </c>
      <c r="BG927" s="243">
        <f>IF(N927="zákl. přenesená",J927,0)</f>
        <v>0</v>
      </c>
      <c r="BH927" s="243">
        <f>IF(N927="sníž. přenesená",J927,0)</f>
        <v>0</v>
      </c>
      <c r="BI927" s="243">
        <f>IF(N927="nulová",J927,0)</f>
        <v>0</v>
      </c>
      <c r="BJ927" s="18" t="s">
        <v>84</v>
      </c>
      <c r="BK927" s="243">
        <f>ROUND(I927*H927,2)</f>
        <v>0</v>
      </c>
      <c r="BL927" s="18" t="s">
        <v>605</v>
      </c>
      <c r="BM927" s="242" t="s">
        <v>1682</v>
      </c>
    </row>
    <row r="928" s="2" customFormat="1">
      <c r="A928" s="39"/>
      <c r="B928" s="40"/>
      <c r="C928" s="41"/>
      <c r="D928" s="246" t="s">
        <v>1671</v>
      </c>
      <c r="E928" s="41"/>
      <c r="F928" s="292" t="s">
        <v>1683</v>
      </c>
      <c r="G928" s="41"/>
      <c r="H928" s="41"/>
      <c r="I928" s="293"/>
      <c r="J928" s="41"/>
      <c r="K928" s="41"/>
      <c r="L928" s="45"/>
      <c r="M928" s="294"/>
      <c r="N928" s="295"/>
      <c r="O928" s="92"/>
      <c r="P928" s="92"/>
      <c r="Q928" s="92"/>
      <c r="R928" s="92"/>
      <c r="S928" s="92"/>
      <c r="T928" s="93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1671</v>
      </c>
      <c r="AU928" s="18" t="s">
        <v>86</v>
      </c>
    </row>
    <row r="929" s="2" customFormat="1" ht="24.15" customHeight="1">
      <c r="A929" s="39"/>
      <c r="B929" s="40"/>
      <c r="C929" s="230" t="s">
        <v>1684</v>
      </c>
      <c r="D929" s="230" t="s">
        <v>283</v>
      </c>
      <c r="E929" s="231" t="s">
        <v>1685</v>
      </c>
      <c r="F929" s="232" t="s">
        <v>1686</v>
      </c>
      <c r="G929" s="233" t="s">
        <v>321</v>
      </c>
      <c r="H929" s="234">
        <v>151.91999999999999</v>
      </c>
      <c r="I929" s="235"/>
      <c r="J929" s="236">
        <f>ROUND(I929*H929,2)</f>
        <v>0</v>
      </c>
      <c r="K929" s="237"/>
      <c r="L929" s="45"/>
      <c r="M929" s="238" t="s">
        <v>1</v>
      </c>
      <c r="N929" s="239" t="s">
        <v>42</v>
      </c>
      <c r="O929" s="92"/>
      <c r="P929" s="240">
        <f>O929*H929</f>
        <v>0</v>
      </c>
      <c r="Q929" s="240">
        <v>0</v>
      </c>
      <c r="R929" s="240">
        <f>Q929*H929</f>
        <v>0</v>
      </c>
      <c r="S929" s="240">
        <v>0</v>
      </c>
      <c r="T929" s="241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2" t="s">
        <v>605</v>
      </c>
      <c r="AT929" s="242" t="s">
        <v>283</v>
      </c>
      <c r="AU929" s="242" t="s">
        <v>86</v>
      </c>
      <c r="AY929" s="18" t="s">
        <v>281</v>
      </c>
      <c r="BE929" s="243">
        <f>IF(N929="základní",J929,0)</f>
        <v>0</v>
      </c>
      <c r="BF929" s="243">
        <f>IF(N929="snížená",J929,0)</f>
        <v>0</v>
      </c>
      <c r="BG929" s="243">
        <f>IF(N929="zákl. přenesená",J929,0)</f>
        <v>0</v>
      </c>
      <c r="BH929" s="243">
        <f>IF(N929="sníž. přenesená",J929,0)</f>
        <v>0</v>
      </c>
      <c r="BI929" s="243">
        <f>IF(N929="nulová",J929,0)</f>
        <v>0</v>
      </c>
      <c r="BJ929" s="18" t="s">
        <v>84</v>
      </c>
      <c r="BK929" s="243">
        <f>ROUND(I929*H929,2)</f>
        <v>0</v>
      </c>
      <c r="BL929" s="18" t="s">
        <v>605</v>
      </c>
      <c r="BM929" s="242" t="s">
        <v>1687</v>
      </c>
    </row>
    <row r="930" s="13" customFormat="1">
      <c r="A930" s="13"/>
      <c r="B930" s="244"/>
      <c r="C930" s="245"/>
      <c r="D930" s="246" t="s">
        <v>288</v>
      </c>
      <c r="E930" s="247" t="s">
        <v>1</v>
      </c>
      <c r="F930" s="248" t="s">
        <v>1688</v>
      </c>
      <c r="G930" s="245"/>
      <c r="H930" s="249">
        <v>88</v>
      </c>
      <c r="I930" s="250"/>
      <c r="J930" s="245"/>
      <c r="K930" s="245"/>
      <c r="L930" s="251"/>
      <c r="M930" s="252"/>
      <c r="N930" s="253"/>
      <c r="O930" s="253"/>
      <c r="P930" s="253"/>
      <c r="Q930" s="253"/>
      <c r="R930" s="253"/>
      <c r="S930" s="253"/>
      <c r="T930" s="25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5" t="s">
        <v>288</v>
      </c>
      <c r="AU930" s="255" t="s">
        <v>86</v>
      </c>
      <c r="AV930" s="13" t="s">
        <v>86</v>
      </c>
      <c r="AW930" s="13" t="s">
        <v>33</v>
      </c>
      <c r="AX930" s="13" t="s">
        <v>77</v>
      </c>
      <c r="AY930" s="255" t="s">
        <v>281</v>
      </c>
    </row>
    <row r="931" s="13" customFormat="1">
      <c r="A931" s="13"/>
      <c r="B931" s="244"/>
      <c r="C931" s="245"/>
      <c r="D931" s="246" t="s">
        <v>288</v>
      </c>
      <c r="E931" s="247" t="s">
        <v>1</v>
      </c>
      <c r="F931" s="248" t="s">
        <v>1689</v>
      </c>
      <c r="G931" s="245"/>
      <c r="H931" s="249">
        <v>6.5999999999999996</v>
      </c>
      <c r="I931" s="250"/>
      <c r="J931" s="245"/>
      <c r="K931" s="245"/>
      <c r="L931" s="251"/>
      <c r="M931" s="252"/>
      <c r="N931" s="253"/>
      <c r="O931" s="253"/>
      <c r="P931" s="253"/>
      <c r="Q931" s="253"/>
      <c r="R931" s="253"/>
      <c r="S931" s="253"/>
      <c r="T931" s="25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5" t="s">
        <v>288</v>
      </c>
      <c r="AU931" s="255" t="s">
        <v>86</v>
      </c>
      <c r="AV931" s="13" t="s">
        <v>86</v>
      </c>
      <c r="AW931" s="13" t="s">
        <v>33</v>
      </c>
      <c r="AX931" s="13" t="s">
        <v>77</v>
      </c>
      <c r="AY931" s="255" t="s">
        <v>281</v>
      </c>
    </row>
    <row r="932" s="13" customFormat="1">
      <c r="A932" s="13"/>
      <c r="B932" s="244"/>
      <c r="C932" s="245"/>
      <c r="D932" s="246" t="s">
        <v>288</v>
      </c>
      <c r="E932" s="247" t="s">
        <v>1</v>
      </c>
      <c r="F932" s="248" t="s">
        <v>1690</v>
      </c>
      <c r="G932" s="245"/>
      <c r="H932" s="249">
        <v>4.8399999999999999</v>
      </c>
      <c r="I932" s="250"/>
      <c r="J932" s="245"/>
      <c r="K932" s="245"/>
      <c r="L932" s="251"/>
      <c r="M932" s="252"/>
      <c r="N932" s="253"/>
      <c r="O932" s="253"/>
      <c r="P932" s="253"/>
      <c r="Q932" s="253"/>
      <c r="R932" s="253"/>
      <c r="S932" s="253"/>
      <c r="T932" s="25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5" t="s">
        <v>288</v>
      </c>
      <c r="AU932" s="255" t="s">
        <v>86</v>
      </c>
      <c r="AV932" s="13" t="s">
        <v>86</v>
      </c>
      <c r="AW932" s="13" t="s">
        <v>33</v>
      </c>
      <c r="AX932" s="13" t="s">
        <v>77</v>
      </c>
      <c r="AY932" s="255" t="s">
        <v>281</v>
      </c>
    </row>
    <row r="933" s="13" customFormat="1">
      <c r="A933" s="13"/>
      <c r="B933" s="244"/>
      <c r="C933" s="245"/>
      <c r="D933" s="246" t="s">
        <v>288</v>
      </c>
      <c r="E933" s="247" t="s">
        <v>1</v>
      </c>
      <c r="F933" s="248" t="s">
        <v>1691</v>
      </c>
      <c r="G933" s="245"/>
      <c r="H933" s="249">
        <v>1</v>
      </c>
      <c r="I933" s="250"/>
      <c r="J933" s="245"/>
      <c r="K933" s="245"/>
      <c r="L933" s="251"/>
      <c r="M933" s="252"/>
      <c r="N933" s="253"/>
      <c r="O933" s="253"/>
      <c r="P933" s="253"/>
      <c r="Q933" s="253"/>
      <c r="R933" s="253"/>
      <c r="S933" s="253"/>
      <c r="T933" s="25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5" t="s">
        <v>288</v>
      </c>
      <c r="AU933" s="255" t="s">
        <v>86</v>
      </c>
      <c r="AV933" s="13" t="s">
        <v>86</v>
      </c>
      <c r="AW933" s="13" t="s">
        <v>33</v>
      </c>
      <c r="AX933" s="13" t="s">
        <v>77</v>
      </c>
      <c r="AY933" s="255" t="s">
        <v>281</v>
      </c>
    </row>
    <row r="934" s="13" customFormat="1">
      <c r="A934" s="13"/>
      <c r="B934" s="244"/>
      <c r="C934" s="245"/>
      <c r="D934" s="246" t="s">
        <v>288</v>
      </c>
      <c r="E934" s="247" t="s">
        <v>1</v>
      </c>
      <c r="F934" s="248" t="s">
        <v>1692</v>
      </c>
      <c r="G934" s="245"/>
      <c r="H934" s="249">
        <v>1.3200000000000001</v>
      </c>
      <c r="I934" s="250"/>
      <c r="J934" s="245"/>
      <c r="K934" s="245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288</v>
      </c>
      <c r="AU934" s="255" t="s">
        <v>86</v>
      </c>
      <c r="AV934" s="13" t="s">
        <v>86</v>
      </c>
      <c r="AW934" s="13" t="s">
        <v>33</v>
      </c>
      <c r="AX934" s="13" t="s">
        <v>77</v>
      </c>
      <c r="AY934" s="255" t="s">
        <v>281</v>
      </c>
    </row>
    <row r="935" s="13" customFormat="1">
      <c r="A935" s="13"/>
      <c r="B935" s="244"/>
      <c r="C935" s="245"/>
      <c r="D935" s="246" t="s">
        <v>288</v>
      </c>
      <c r="E935" s="247" t="s">
        <v>1</v>
      </c>
      <c r="F935" s="248" t="s">
        <v>1693</v>
      </c>
      <c r="G935" s="245"/>
      <c r="H935" s="249">
        <v>38.719999999999999</v>
      </c>
      <c r="I935" s="250"/>
      <c r="J935" s="245"/>
      <c r="K935" s="245"/>
      <c r="L935" s="251"/>
      <c r="M935" s="252"/>
      <c r="N935" s="253"/>
      <c r="O935" s="253"/>
      <c r="P935" s="253"/>
      <c r="Q935" s="253"/>
      <c r="R935" s="253"/>
      <c r="S935" s="253"/>
      <c r="T935" s="25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5" t="s">
        <v>288</v>
      </c>
      <c r="AU935" s="255" t="s">
        <v>86</v>
      </c>
      <c r="AV935" s="13" t="s">
        <v>86</v>
      </c>
      <c r="AW935" s="13" t="s">
        <v>33</v>
      </c>
      <c r="AX935" s="13" t="s">
        <v>77</v>
      </c>
      <c r="AY935" s="255" t="s">
        <v>281</v>
      </c>
    </row>
    <row r="936" s="13" customFormat="1">
      <c r="A936" s="13"/>
      <c r="B936" s="244"/>
      <c r="C936" s="245"/>
      <c r="D936" s="246" t="s">
        <v>288</v>
      </c>
      <c r="E936" s="247" t="s">
        <v>1</v>
      </c>
      <c r="F936" s="248" t="s">
        <v>1689</v>
      </c>
      <c r="G936" s="245"/>
      <c r="H936" s="249">
        <v>6.5999999999999996</v>
      </c>
      <c r="I936" s="250"/>
      <c r="J936" s="245"/>
      <c r="K936" s="245"/>
      <c r="L936" s="251"/>
      <c r="M936" s="252"/>
      <c r="N936" s="253"/>
      <c r="O936" s="253"/>
      <c r="P936" s="253"/>
      <c r="Q936" s="253"/>
      <c r="R936" s="253"/>
      <c r="S936" s="253"/>
      <c r="T936" s="25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5" t="s">
        <v>288</v>
      </c>
      <c r="AU936" s="255" t="s">
        <v>86</v>
      </c>
      <c r="AV936" s="13" t="s">
        <v>86</v>
      </c>
      <c r="AW936" s="13" t="s">
        <v>33</v>
      </c>
      <c r="AX936" s="13" t="s">
        <v>77</v>
      </c>
      <c r="AY936" s="255" t="s">
        <v>281</v>
      </c>
    </row>
    <row r="937" s="13" customFormat="1">
      <c r="A937" s="13"/>
      <c r="B937" s="244"/>
      <c r="C937" s="245"/>
      <c r="D937" s="246" t="s">
        <v>288</v>
      </c>
      <c r="E937" s="247" t="s">
        <v>1</v>
      </c>
      <c r="F937" s="248" t="s">
        <v>1690</v>
      </c>
      <c r="G937" s="245"/>
      <c r="H937" s="249">
        <v>4.8399999999999999</v>
      </c>
      <c r="I937" s="250"/>
      <c r="J937" s="245"/>
      <c r="K937" s="245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288</v>
      </c>
      <c r="AU937" s="255" t="s">
        <v>86</v>
      </c>
      <c r="AV937" s="13" t="s">
        <v>86</v>
      </c>
      <c r="AW937" s="13" t="s">
        <v>33</v>
      </c>
      <c r="AX937" s="13" t="s">
        <v>77</v>
      </c>
      <c r="AY937" s="255" t="s">
        <v>281</v>
      </c>
    </row>
    <row r="938" s="14" customFormat="1">
      <c r="A938" s="14"/>
      <c r="B938" s="256"/>
      <c r="C938" s="257"/>
      <c r="D938" s="246" t="s">
        <v>288</v>
      </c>
      <c r="E938" s="258" t="s">
        <v>1</v>
      </c>
      <c r="F938" s="259" t="s">
        <v>290</v>
      </c>
      <c r="G938" s="257"/>
      <c r="H938" s="260">
        <v>151.91999999999999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6" t="s">
        <v>288</v>
      </c>
      <c r="AU938" s="266" t="s">
        <v>86</v>
      </c>
      <c r="AV938" s="14" t="s">
        <v>119</v>
      </c>
      <c r="AW938" s="14" t="s">
        <v>33</v>
      </c>
      <c r="AX938" s="14" t="s">
        <v>84</v>
      </c>
      <c r="AY938" s="266" t="s">
        <v>281</v>
      </c>
    </row>
    <row r="939" s="2" customFormat="1" ht="33" customHeight="1">
      <c r="A939" s="39"/>
      <c r="B939" s="40"/>
      <c r="C939" s="230" t="s">
        <v>1694</v>
      </c>
      <c r="D939" s="230" t="s">
        <v>283</v>
      </c>
      <c r="E939" s="231" t="s">
        <v>1695</v>
      </c>
      <c r="F939" s="232" t="s">
        <v>1696</v>
      </c>
      <c r="G939" s="233" t="s">
        <v>1697</v>
      </c>
      <c r="H939" s="234">
        <v>115</v>
      </c>
      <c r="I939" s="235"/>
      <c r="J939" s="236">
        <f>ROUND(I939*H939,2)</f>
        <v>0</v>
      </c>
      <c r="K939" s="237"/>
      <c r="L939" s="45"/>
      <c r="M939" s="238" t="s">
        <v>1</v>
      </c>
      <c r="N939" s="239" t="s">
        <v>42</v>
      </c>
      <c r="O939" s="92"/>
      <c r="P939" s="240">
        <f>O939*H939</f>
        <v>0</v>
      </c>
      <c r="Q939" s="240">
        <v>0</v>
      </c>
      <c r="R939" s="240">
        <f>Q939*H939</f>
        <v>0</v>
      </c>
      <c r="S939" s="240">
        <v>0</v>
      </c>
      <c r="T939" s="241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2" t="s">
        <v>605</v>
      </c>
      <c r="AT939" s="242" t="s">
        <v>283</v>
      </c>
      <c r="AU939" s="242" t="s">
        <v>86</v>
      </c>
      <c r="AY939" s="18" t="s">
        <v>281</v>
      </c>
      <c r="BE939" s="243">
        <f>IF(N939="základní",J939,0)</f>
        <v>0</v>
      </c>
      <c r="BF939" s="243">
        <f>IF(N939="snížená",J939,0)</f>
        <v>0</v>
      </c>
      <c r="BG939" s="243">
        <f>IF(N939="zákl. přenesená",J939,0)</f>
        <v>0</v>
      </c>
      <c r="BH939" s="243">
        <f>IF(N939="sníž. přenesená",J939,0)</f>
        <v>0</v>
      </c>
      <c r="BI939" s="243">
        <f>IF(N939="nulová",J939,0)</f>
        <v>0</v>
      </c>
      <c r="BJ939" s="18" t="s">
        <v>84</v>
      </c>
      <c r="BK939" s="243">
        <f>ROUND(I939*H939,2)</f>
        <v>0</v>
      </c>
      <c r="BL939" s="18" t="s">
        <v>605</v>
      </c>
      <c r="BM939" s="242" t="s">
        <v>1698</v>
      </c>
    </row>
    <row r="940" s="2" customFormat="1">
      <c r="A940" s="39"/>
      <c r="B940" s="40"/>
      <c r="C940" s="41"/>
      <c r="D940" s="246" t="s">
        <v>1671</v>
      </c>
      <c r="E940" s="41"/>
      <c r="F940" s="292" t="s">
        <v>1699</v>
      </c>
      <c r="G940" s="41"/>
      <c r="H940" s="41"/>
      <c r="I940" s="293"/>
      <c r="J940" s="41"/>
      <c r="K940" s="41"/>
      <c r="L940" s="45"/>
      <c r="M940" s="294"/>
      <c r="N940" s="295"/>
      <c r="O940" s="92"/>
      <c r="P940" s="92"/>
      <c r="Q940" s="92"/>
      <c r="R940" s="92"/>
      <c r="S940" s="92"/>
      <c r="T940" s="93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1671</v>
      </c>
      <c r="AU940" s="18" t="s">
        <v>86</v>
      </c>
    </row>
    <row r="941" s="2" customFormat="1" ht="24.15" customHeight="1">
      <c r="A941" s="39"/>
      <c r="B941" s="40"/>
      <c r="C941" s="230" t="s">
        <v>1700</v>
      </c>
      <c r="D941" s="230" t="s">
        <v>283</v>
      </c>
      <c r="E941" s="231" t="s">
        <v>1701</v>
      </c>
      <c r="F941" s="232" t="s">
        <v>1702</v>
      </c>
      <c r="G941" s="233" t="s">
        <v>1697</v>
      </c>
      <c r="H941" s="234">
        <v>115</v>
      </c>
      <c r="I941" s="235"/>
      <c r="J941" s="236">
        <f>ROUND(I941*H941,2)</f>
        <v>0</v>
      </c>
      <c r="K941" s="237"/>
      <c r="L941" s="45"/>
      <c r="M941" s="238" t="s">
        <v>1</v>
      </c>
      <c r="N941" s="239" t="s">
        <v>42</v>
      </c>
      <c r="O941" s="92"/>
      <c r="P941" s="240">
        <f>O941*H941</f>
        <v>0</v>
      </c>
      <c r="Q941" s="240">
        <v>0</v>
      </c>
      <c r="R941" s="240">
        <f>Q941*H941</f>
        <v>0</v>
      </c>
      <c r="S941" s="240">
        <v>0</v>
      </c>
      <c r="T941" s="241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2" t="s">
        <v>605</v>
      </c>
      <c r="AT941" s="242" t="s">
        <v>283</v>
      </c>
      <c r="AU941" s="242" t="s">
        <v>86</v>
      </c>
      <c r="AY941" s="18" t="s">
        <v>281</v>
      </c>
      <c r="BE941" s="243">
        <f>IF(N941="základní",J941,0)</f>
        <v>0</v>
      </c>
      <c r="BF941" s="243">
        <f>IF(N941="snížená",J941,0)</f>
        <v>0</v>
      </c>
      <c r="BG941" s="243">
        <f>IF(N941="zákl. přenesená",J941,0)</f>
        <v>0</v>
      </c>
      <c r="BH941" s="243">
        <f>IF(N941="sníž. přenesená",J941,0)</f>
        <v>0</v>
      </c>
      <c r="BI941" s="243">
        <f>IF(N941="nulová",J941,0)</f>
        <v>0</v>
      </c>
      <c r="BJ941" s="18" t="s">
        <v>84</v>
      </c>
      <c r="BK941" s="243">
        <f>ROUND(I941*H941,2)</f>
        <v>0</v>
      </c>
      <c r="BL941" s="18" t="s">
        <v>605</v>
      </c>
      <c r="BM941" s="242" t="s">
        <v>1703</v>
      </c>
    </row>
    <row r="942" s="2" customFormat="1">
      <c r="A942" s="39"/>
      <c r="B942" s="40"/>
      <c r="C942" s="41"/>
      <c r="D942" s="246" t="s">
        <v>1671</v>
      </c>
      <c r="E942" s="41"/>
      <c r="F942" s="292" t="s">
        <v>1704</v>
      </c>
      <c r="G942" s="41"/>
      <c r="H942" s="41"/>
      <c r="I942" s="293"/>
      <c r="J942" s="41"/>
      <c r="K942" s="41"/>
      <c r="L942" s="45"/>
      <c r="M942" s="294"/>
      <c r="N942" s="295"/>
      <c r="O942" s="92"/>
      <c r="P942" s="92"/>
      <c r="Q942" s="92"/>
      <c r="R942" s="92"/>
      <c r="S942" s="92"/>
      <c r="T942" s="93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18" t="s">
        <v>1671</v>
      </c>
      <c r="AU942" s="18" t="s">
        <v>86</v>
      </c>
    </row>
    <row r="943" s="2" customFormat="1" ht="24.15" customHeight="1">
      <c r="A943" s="39"/>
      <c r="B943" s="40"/>
      <c r="C943" s="230" t="s">
        <v>1705</v>
      </c>
      <c r="D943" s="230" t="s">
        <v>283</v>
      </c>
      <c r="E943" s="231" t="s">
        <v>1706</v>
      </c>
      <c r="F943" s="232" t="s">
        <v>1707</v>
      </c>
      <c r="G943" s="233" t="s">
        <v>1697</v>
      </c>
      <c r="H943" s="234">
        <v>10.5</v>
      </c>
      <c r="I943" s="235"/>
      <c r="J943" s="236">
        <f>ROUND(I943*H943,2)</f>
        <v>0</v>
      </c>
      <c r="K943" s="237"/>
      <c r="L943" s="45"/>
      <c r="M943" s="238" t="s">
        <v>1</v>
      </c>
      <c r="N943" s="239" t="s">
        <v>42</v>
      </c>
      <c r="O943" s="92"/>
      <c r="P943" s="240">
        <f>O943*H943</f>
        <v>0</v>
      </c>
      <c r="Q943" s="240">
        <v>0</v>
      </c>
      <c r="R943" s="240">
        <f>Q943*H943</f>
        <v>0</v>
      </c>
      <c r="S943" s="240">
        <v>0</v>
      </c>
      <c r="T943" s="24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2" t="s">
        <v>605</v>
      </c>
      <c r="AT943" s="242" t="s">
        <v>283</v>
      </c>
      <c r="AU943" s="242" t="s">
        <v>86</v>
      </c>
      <c r="AY943" s="18" t="s">
        <v>281</v>
      </c>
      <c r="BE943" s="243">
        <f>IF(N943="základní",J943,0)</f>
        <v>0</v>
      </c>
      <c r="BF943" s="243">
        <f>IF(N943="snížená",J943,0)</f>
        <v>0</v>
      </c>
      <c r="BG943" s="243">
        <f>IF(N943="zákl. přenesená",J943,0)</f>
        <v>0</v>
      </c>
      <c r="BH943" s="243">
        <f>IF(N943="sníž. přenesená",J943,0)</f>
        <v>0</v>
      </c>
      <c r="BI943" s="243">
        <f>IF(N943="nulová",J943,0)</f>
        <v>0</v>
      </c>
      <c r="BJ943" s="18" t="s">
        <v>84</v>
      </c>
      <c r="BK943" s="243">
        <f>ROUND(I943*H943,2)</f>
        <v>0</v>
      </c>
      <c r="BL943" s="18" t="s">
        <v>605</v>
      </c>
      <c r="BM943" s="242" t="s">
        <v>1708</v>
      </c>
    </row>
    <row r="944" s="2" customFormat="1" ht="24.15" customHeight="1">
      <c r="A944" s="39"/>
      <c r="B944" s="40"/>
      <c r="C944" s="230" t="s">
        <v>1709</v>
      </c>
      <c r="D944" s="230" t="s">
        <v>283</v>
      </c>
      <c r="E944" s="231" t="s">
        <v>1710</v>
      </c>
      <c r="F944" s="232" t="s">
        <v>1711</v>
      </c>
      <c r="G944" s="233" t="s">
        <v>1712</v>
      </c>
      <c r="H944" s="296"/>
      <c r="I944" s="235"/>
      <c r="J944" s="236">
        <f>ROUND(I944*H944,2)</f>
        <v>0</v>
      </c>
      <c r="K944" s="237"/>
      <c r="L944" s="45"/>
      <c r="M944" s="238" t="s">
        <v>1</v>
      </c>
      <c r="N944" s="239" t="s">
        <v>42</v>
      </c>
      <c r="O944" s="92"/>
      <c r="P944" s="240">
        <f>O944*H944</f>
        <v>0</v>
      </c>
      <c r="Q944" s="240">
        <v>0</v>
      </c>
      <c r="R944" s="240">
        <f>Q944*H944</f>
        <v>0</v>
      </c>
      <c r="S944" s="240">
        <v>0</v>
      </c>
      <c r="T944" s="241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2" t="s">
        <v>605</v>
      </c>
      <c r="AT944" s="242" t="s">
        <v>283</v>
      </c>
      <c r="AU944" s="242" t="s">
        <v>86</v>
      </c>
      <c r="AY944" s="18" t="s">
        <v>281</v>
      </c>
      <c r="BE944" s="243">
        <f>IF(N944="základní",J944,0)</f>
        <v>0</v>
      </c>
      <c r="BF944" s="243">
        <f>IF(N944="snížená",J944,0)</f>
        <v>0</v>
      </c>
      <c r="BG944" s="243">
        <f>IF(N944="zákl. přenesená",J944,0)</f>
        <v>0</v>
      </c>
      <c r="BH944" s="243">
        <f>IF(N944="sníž. přenesená",J944,0)</f>
        <v>0</v>
      </c>
      <c r="BI944" s="243">
        <f>IF(N944="nulová",J944,0)</f>
        <v>0</v>
      </c>
      <c r="BJ944" s="18" t="s">
        <v>84</v>
      </c>
      <c r="BK944" s="243">
        <f>ROUND(I944*H944,2)</f>
        <v>0</v>
      </c>
      <c r="BL944" s="18" t="s">
        <v>605</v>
      </c>
      <c r="BM944" s="242" t="s">
        <v>1713</v>
      </c>
    </row>
    <row r="945" s="12" customFormat="1" ht="22.8" customHeight="1">
      <c r="A945" s="12"/>
      <c r="B945" s="214"/>
      <c r="C945" s="215"/>
      <c r="D945" s="216" t="s">
        <v>76</v>
      </c>
      <c r="E945" s="228" t="s">
        <v>783</v>
      </c>
      <c r="F945" s="228" t="s">
        <v>1714</v>
      </c>
      <c r="G945" s="215"/>
      <c r="H945" s="215"/>
      <c r="I945" s="218"/>
      <c r="J945" s="229">
        <f>BK945</f>
        <v>0</v>
      </c>
      <c r="K945" s="215"/>
      <c r="L945" s="220"/>
      <c r="M945" s="221"/>
      <c r="N945" s="222"/>
      <c r="O945" s="222"/>
      <c r="P945" s="223">
        <f>SUM(P946:P957)</f>
        <v>0</v>
      </c>
      <c r="Q945" s="222"/>
      <c r="R945" s="223">
        <f>SUM(R946:R957)</f>
        <v>18.49004</v>
      </c>
      <c r="S945" s="222"/>
      <c r="T945" s="224">
        <f>SUM(T946:T957)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5" t="s">
        <v>86</v>
      </c>
      <c r="AT945" s="226" t="s">
        <v>76</v>
      </c>
      <c r="AU945" s="226" t="s">
        <v>84</v>
      </c>
      <c r="AY945" s="225" t="s">
        <v>281</v>
      </c>
      <c r="BK945" s="227">
        <f>SUM(BK946:BK957)</f>
        <v>0</v>
      </c>
    </row>
    <row r="946" s="2" customFormat="1" ht="16.5" customHeight="1">
      <c r="A946" s="39"/>
      <c r="B946" s="40"/>
      <c r="C946" s="230" t="s">
        <v>1715</v>
      </c>
      <c r="D946" s="230" t="s">
        <v>283</v>
      </c>
      <c r="E946" s="231" t="s">
        <v>1716</v>
      </c>
      <c r="F946" s="232" t="s">
        <v>1717</v>
      </c>
      <c r="G946" s="233" t="s">
        <v>321</v>
      </c>
      <c r="H946" s="234">
        <v>329</v>
      </c>
      <c r="I946" s="235"/>
      <c r="J946" s="236">
        <f>ROUND(I946*H946,2)</f>
        <v>0</v>
      </c>
      <c r="K946" s="237"/>
      <c r="L946" s="45"/>
      <c r="M946" s="238" t="s">
        <v>1</v>
      </c>
      <c r="N946" s="239" t="s">
        <v>42</v>
      </c>
      <c r="O946" s="92"/>
      <c r="P946" s="240">
        <f>O946*H946</f>
        <v>0</v>
      </c>
      <c r="Q946" s="240">
        <v>0.00029999999999999997</v>
      </c>
      <c r="R946" s="240">
        <f>Q946*H946</f>
        <v>0.098699999999999996</v>
      </c>
      <c r="S946" s="240">
        <v>0</v>
      </c>
      <c r="T946" s="24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2" t="s">
        <v>605</v>
      </c>
      <c r="AT946" s="242" t="s">
        <v>283</v>
      </c>
      <c r="AU946" s="242" t="s">
        <v>86</v>
      </c>
      <c r="AY946" s="18" t="s">
        <v>281</v>
      </c>
      <c r="BE946" s="243">
        <f>IF(N946="základní",J946,0)</f>
        <v>0</v>
      </c>
      <c r="BF946" s="243">
        <f>IF(N946="snížená",J946,0)</f>
        <v>0</v>
      </c>
      <c r="BG946" s="243">
        <f>IF(N946="zákl. přenesená",J946,0)</f>
        <v>0</v>
      </c>
      <c r="BH946" s="243">
        <f>IF(N946="sníž. přenesená",J946,0)</f>
        <v>0</v>
      </c>
      <c r="BI946" s="243">
        <f>IF(N946="nulová",J946,0)</f>
        <v>0</v>
      </c>
      <c r="BJ946" s="18" t="s">
        <v>84</v>
      </c>
      <c r="BK946" s="243">
        <f>ROUND(I946*H946,2)</f>
        <v>0</v>
      </c>
      <c r="BL946" s="18" t="s">
        <v>605</v>
      </c>
      <c r="BM946" s="242" t="s">
        <v>1718</v>
      </c>
    </row>
    <row r="947" s="2" customFormat="1" ht="21.75" customHeight="1">
      <c r="A947" s="39"/>
      <c r="B947" s="40"/>
      <c r="C947" s="230" t="s">
        <v>1719</v>
      </c>
      <c r="D947" s="230" t="s">
        <v>283</v>
      </c>
      <c r="E947" s="231" t="s">
        <v>1720</v>
      </c>
      <c r="F947" s="232" t="s">
        <v>1721</v>
      </c>
      <c r="G947" s="233" t="s">
        <v>321</v>
      </c>
      <c r="H947" s="234">
        <v>329</v>
      </c>
      <c r="I947" s="235"/>
      <c r="J947" s="236">
        <f>ROUND(I947*H947,2)</f>
        <v>0</v>
      </c>
      <c r="K947" s="237"/>
      <c r="L947" s="45"/>
      <c r="M947" s="238" t="s">
        <v>1</v>
      </c>
      <c r="N947" s="239" t="s">
        <v>42</v>
      </c>
      <c r="O947" s="92"/>
      <c r="P947" s="240">
        <f>O947*H947</f>
        <v>0</v>
      </c>
      <c r="Q947" s="240">
        <v>0.0045500000000000002</v>
      </c>
      <c r="R947" s="240">
        <f>Q947*H947</f>
        <v>1.49695</v>
      </c>
      <c r="S947" s="240">
        <v>0</v>
      </c>
      <c r="T947" s="241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2" t="s">
        <v>605</v>
      </c>
      <c r="AT947" s="242" t="s">
        <v>283</v>
      </c>
      <c r="AU947" s="242" t="s">
        <v>86</v>
      </c>
      <c r="AY947" s="18" t="s">
        <v>281</v>
      </c>
      <c r="BE947" s="243">
        <f>IF(N947="základní",J947,0)</f>
        <v>0</v>
      </c>
      <c r="BF947" s="243">
        <f>IF(N947="snížená",J947,0)</f>
        <v>0</v>
      </c>
      <c r="BG947" s="243">
        <f>IF(N947="zákl. přenesená",J947,0)</f>
        <v>0</v>
      </c>
      <c r="BH947" s="243">
        <f>IF(N947="sníž. přenesená",J947,0)</f>
        <v>0</v>
      </c>
      <c r="BI947" s="243">
        <f>IF(N947="nulová",J947,0)</f>
        <v>0</v>
      </c>
      <c r="BJ947" s="18" t="s">
        <v>84</v>
      </c>
      <c r="BK947" s="243">
        <f>ROUND(I947*H947,2)</f>
        <v>0</v>
      </c>
      <c r="BL947" s="18" t="s">
        <v>605</v>
      </c>
      <c r="BM947" s="242" t="s">
        <v>1722</v>
      </c>
    </row>
    <row r="948" s="2" customFormat="1" ht="33" customHeight="1">
      <c r="A948" s="39"/>
      <c r="B948" s="40"/>
      <c r="C948" s="230" t="s">
        <v>1723</v>
      </c>
      <c r="D948" s="230" t="s">
        <v>283</v>
      </c>
      <c r="E948" s="231" t="s">
        <v>1724</v>
      </c>
      <c r="F948" s="232" t="s">
        <v>1725</v>
      </c>
      <c r="G948" s="233" t="s">
        <v>410</v>
      </c>
      <c r="H948" s="234">
        <v>566</v>
      </c>
      <c r="I948" s="235"/>
      <c r="J948" s="236">
        <f>ROUND(I948*H948,2)</f>
        <v>0</v>
      </c>
      <c r="K948" s="237"/>
      <c r="L948" s="45"/>
      <c r="M948" s="238" t="s">
        <v>1</v>
      </c>
      <c r="N948" s="239" t="s">
        <v>42</v>
      </c>
      <c r="O948" s="92"/>
      <c r="P948" s="240">
        <f>O948*H948</f>
        <v>0</v>
      </c>
      <c r="Q948" s="240">
        <v>0.00042999999999999999</v>
      </c>
      <c r="R948" s="240">
        <f>Q948*H948</f>
        <v>0.24337999999999999</v>
      </c>
      <c r="S948" s="240">
        <v>0</v>
      </c>
      <c r="T948" s="241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2" t="s">
        <v>605</v>
      </c>
      <c r="AT948" s="242" t="s">
        <v>283</v>
      </c>
      <c r="AU948" s="242" t="s">
        <v>86</v>
      </c>
      <c r="AY948" s="18" t="s">
        <v>281</v>
      </c>
      <c r="BE948" s="243">
        <f>IF(N948="základní",J948,0)</f>
        <v>0</v>
      </c>
      <c r="BF948" s="243">
        <f>IF(N948="snížená",J948,0)</f>
        <v>0</v>
      </c>
      <c r="BG948" s="243">
        <f>IF(N948="zákl. přenesená",J948,0)</f>
        <v>0</v>
      </c>
      <c r="BH948" s="243">
        <f>IF(N948="sníž. přenesená",J948,0)</f>
        <v>0</v>
      </c>
      <c r="BI948" s="243">
        <f>IF(N948="nulová",J948,0)</f>
        <v>0</v>
      </c>
      <c r="BJ948" s="18" t="s">
        <v>84</v>
      </c>
      <c r="BK948" s="243">
        <f>ROUND(I948*H948,2)</f>
        <v>0</v>
      </c>
      <c r="BL948" s="18" t="s">
        <v>605</v>
      </c>
      <c r="BM948" s="242" t="s">
        <v>1726</v>
      </c>
    </row>
    <row r="949" s="2" customFormat="1" ht="16.5" customHeight="1">
      <c r="A949" s="39"/>
      <c r="B949" s="40"/>
      <c r="C949" s="281" t="s">
        <v>1727</v>
      </c>
      <c r="D949" s="281" t="s">
        <v>1084</v>
      </c>
      <c r="E949" s="282" t="s">
        <v>1728</v>
      </c>
      <c r="F949" s="283" t="s">
        <v>1729</v>
      </c>
      <c r="G949" s="284" t="s">
        <v>410</v>
      </c>
      <c r="H949" s="285">
        <v>623</v>
      </c>
      <c r="I949" s="286"/>
      <c r="J949" s="287">
        <f>ROUND(I949*H949,2)</f>
        <v>0</v>
      </c>
      <c r="K949" s="288"/>
      <c r="L949" s="289"/>
      <c r="M949" s="290" t="s">
        <v>1</v>
      </c>
      <c r="N949" s="291" t="s">
        <v>42</v>
      </c>
      <c r="O949" s="92"/>
      <c r="P949" s="240">
        <f>O949*H949</f>
        <v>0</v>
      </c>
      <c r="Q949" s="240">
        <v>0.021999999999999999</v>
      </c>
      <c r="R949" s="240">
        <f>Q949*H949</f>
        <v>13.706</v>
      </c>
      <c r="S949" s="240">
        <v>0</v>
      </c>
      <c r="T949" s="24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2" t="s">
        <v>706</v>
      </c>
      <c r="AT949" s="242" t="s">
        <v>1084</v>
      </c>
      <c r="AU949" s="242" t="s">
        <v>86</v>
      </c>
      <c r="AY949" s="18" t="s">
        <v>281</v>
      </c>
      <c r="BE949" s="243">
        <f>IF(N949="základní",J949,0)</f>
        <v>0</v>
      </c>
      <c r="BF949" s="243">
        <f>IF(N949="snížená",J949,0)</f>
        <v>0</v>
      </c>
      <c r="BG949" s="243">
        <f>IF(N949="zákl. přenesená",J949,0)</f>
        <v>0</v>
      </c>
      <c r="BH949" s="243">
        <f>IF(N949="sníž. přenesená",J949,0)</f>
        <v>0</v>
      </c>
      <c r="BI949" s="243">
        <f>IF(N949="nulová",J949,0)</f>
        <v>0</v>
      </c>
      <c r="BJ949" s="18" t="s">
        <v>84</v>
      </c>
      <c r="BK949" s="243">
        <f>ROUND(I949*H949,2)</f>
        <v>0</v>
      </c>
      <c r="BL949" s="18" t="s">
        <v>605</v>
      </c>
      <c r="BM949" s="242" t="s">
        <v>1730</v>
      </c>
    </row>
    <row r="950" s="13" customFormat="1">
      <c r="A950" s="13"/>
      <c r="B950" s="244"/>
      <c r="C950" s="245"/>
      <c r="D950" s="246" t="s">
        <v>288</v>
      </c>
      <c r="E950" s="245"/>
      <c r="F950" s="248" t="s">
        <v>1731</v>
      </c>
      <c r="G950" s="245"/>
      <c r="H950" s="249">
        <v>623</v>
      </c>
      <c r="I950" s="250"/>
      <c r="J950" s="245"/>
      <c r="K950" s="245"/>
      <c r="L950" s="251"/>
      <c r="M950" s="252"/>
      <c r="N950" s="253"/>
      <c r="O950" s="253"/>
      <c r="P950" s="253"/>
      <c r="Q950" s="253"/>
      <c r="R950" s="253"/>
      <c r="S950" s="253"/>
      <c r="T950" s="25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5" t="s">
        <v>288</v>
      </c>
      <c r="AU950" s="255" t="s">
        <v>86</v>
      </c>
      <c r="AV950" s="13" t="s">
        <v>86</v>
      </c>
      <c r="AW950" s="13" t="s">
        <v>4</v>
      </c>
      <c r="AX950" s="13" t="s">
        <v>84</v>
      </c>
      <c r="AY950" s="255" t="s">
        <v>281</v>
      </c>
    </row>
    <row r="951" s="2" customFormat="1" ht="33" customHeight="1">
      <c r="A951" s="39"/>
      <c r="B951" s="40"/>
      <c r="C951" s="230" t="s">
        <v>1732</v>
      </c>
      <c r="D951" s="230" t="s">
        <v>283</v>
      </c>
      <c r="E951" s="231" t="s">
        <v>1733</v>
      </c>
      <c r="F951" s="232" t="s">
        <v>1734</v>
      </c>
      <c r="G951" s="233" t="s">
        <v>321</v>
      </c>
      <c r="H951" s="234">
        <v>329</v>
      </c>
      <c r="I951" s="235"/>
      <c r="J951" s="236">
        <f>ROUND(I951*H951,2)</f>
        <v>0</v>
      </c>
      <c r="K951" s="237"/>
      <c r="L951" s="45"/>
      <c r="M951" s="238" t="s">
        <v>1</v>
      </c>
      <c r="N951" s="239" t="s">
        <v>42</v>
      </c>
      <c r="O951" s="92"/>
      <c r="P951" s="240">
        <f>O951*H951</f>
        <v>0</v>
      </c>
      <c r="Q951" s="240">
        <v>0.0051999999999999998</v>
      </c>
      <c r="R951" s="240">
        <f>Q951*H951</f>
        <v>1.7107999999999999</v>
      </c>
      <c r="S951" s="240">
        <v>0</v>
      </c>
      <c r="T951" s="241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2" t="s">
        <v>605</v>
      </c>
      <c r="AT951" s="242" t="s">
        <v>283</v>
      </c>
      <c r="AU951" s="242" t="s">
        <v>86</v>
      </c>
      <c r="AY951" s="18" t="s">
        <v>281</v>
      </c>
      <c r="BE951" s="243">
        <f>IF(N951="základní",J951,0)</f>
        <v>0</v>
      </c>
      <c r="BF951" s="243">
        <f>IF(N951="snížená",J951,0)</f>
        <v>0</v>
      </c>
      <c r="BG951" s="243">
        <f>IF(N951="zákl. přenesená",J951,0)</f>
        <v>0</v>
      </c>
      <c r="BH951" s="243">
        <f>IF(N951="sníž. přenesená",J951,0)</f>
        <v>0</v>
      </c>
      <c r="BI951" s="243">
        <f>IF(N951="nulová",J951,0)</f>
        <v>0</v>
      </c>
      <c r="BJ951" s="18" t="s">
        <v>84</v>
      </c>
      <c r="BK951" s="243">
        <f>ROUND(I951*H951,2)</f>
        <v>0</v>
      </c>
      <c r="BL951" s="18" t="s">
        <v>605</v>
      </c>
      <c r="BM951" s="242" t="s">
        <v>1735</v>
      </c>
    </row>
    <row r="952" s="2" customFormat="1" ht="16.5" customHeight="1">
      <c r="A952" s="39"/>
      <c r="B952" s="40"/>
      <c r="C952" s="281" t="s">
        <v>1736</v>
      </c>
      <c r="D952" s="281" t="s">
        <v>1084</v>
      </c>
      <c r="E952" s="282" t="s">
        <v>1737</v>
      </c>
      <c r="F952" s="283" t="s">
        <v>1738</v>
      </c>
      <c r="G952" s="284" t="s">
        <v>321</v>
      </c>
      <c r="H952" s="285">
        <v>362</v>
      </c>
      <c r="I952" s="286"/>
      <c r="J952" s="287">
        <f>ROUND(I952*H952,2)</f>
        <v>0</v>
      </c>
      <c r="K952" s="288"/>
      <c r="L952" s="289"/>
      <c r="M952" s="290" t="s">
        <v>1</v>
      </c>
      <c r="N952" s="291" t="s">
        <v>42</v>
      </c>
      <c r="O952" s="92"/>
      <c r="P952" s="240">
        <f>O952*H952</f>
        <v>0</v>
      </c>
      <c r="Q952" s="240">
        <v>0.00198</v>
      </c>
      <c r="R952" s="240">
        <f>Q952*H952</f>
        <v>0.71675999999999995</v>
      </c>
      <c r="S952" s="240">
        <v>0</v>
      </c>
      <c r="T952" s="241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2" t="s">
        <v>706</v>
      </c>
      <c r="AT952" s="242" t="s">
        <v>1084</v>
      </c>
      <c r="AU952" s="242" t="s">
        <v>86</v>
      </c>
      <c r="AY952" s="18" t="s">
        <v>281</v>
      </c>
      <c r="BE952" s="243">
        <f>IF(N952="základní",J952,0)</f>
        <v>0</v>
      </c>
      <c r="BF952" s="243">
        <f>IF(N952="snížená",J952,0)</f>
        <v>0</v>
      </c>
      <c r="BG952" s="243">
        <f>IF(N952="zákl. přenesená",J952,0)</f>
        <v>0</v>
      </c>
      <c r="BH952" s="243">
        <f>IF(N952="sníž. přenesená",J952,0)</f>
        <v>0</v>
      </c>
      <c r="BI952" s="243">
        <f>IF(N952="nulová",J952,0)</f>
        <v>0</v>
      </c>
      <c r="BJ952" s="18" t="s">
        <v>84</v>
      </c>
      <c r="BK952" s="243">
        <f>ROUND(I952*H952,2)</f>
        <v>0</v>
      </c>
      <c r="BL952" s="18" t="s">
        <v>605</v>
      </c>
      <c r="BM952" s="242" t="s">
        <v>1739</v>
      </c>
    </row>
    <row r="953" s="13" customFormat="1">
      <c r="A953" s="13"/>
      <c r="B953" s="244"/>
      <c r="C953" s="245"/>
      <c r="D953" s="246" t="s">
        <v>288</v>
      </c>
      <c r="E953" s="245"/>
      <c r="F953" s="248" t="s">
        <v>1740</v>
      </c>
      <c r="G953" s="245"/>
      <c r="H953" s="249">
        <v>362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288</v>
      </c>
      <c r="AU953" s="255" t="s">
        <v>86</v>
      </c>
      <c r="AV953" s="13" t="s">
        <v>86</v>
      </c>
      <c r="AW953" s="13" t="s">
        <v>4</v>
      </c>
      <c r="AX953" s="13" t="s">
        <v>84</v>
      </c>
      <c r="AY953" s="255" t="s">
        <v>281</v>
      </c>
    </row>
    <row r="954" s="2" customFormat="1" ht="24.15" customHeight="1">
      <c r="A954" s="39"/>
      <c r="B954" s="40"/>
      <c r="C954" s="230" t="s">
        <v>1741</v>
      </c>
      <c r="D954" s="230" t="s">
        <v>283</v>
      </c>
      <c r="E954" s="231" t="s">
        <v>1742</v>
      </c>
      <c r="F954" s="232" t="s">
        <v>1743</v>
      </c>
      <c r="G954" s="233" t="s">
        <v>321</v>
      </c>
      <c r="H954" s="234">
        <v>329</v>
      </c>
      <c r="I954" s="235"/>
      <c r="J954" s="236">
        <f>ROUND(I954*H954,2)</f>
        <v>0</v>
      </c>
      <c r="K954" s="237"/>
      <c r="L954" s="45"/>
      <c r="M954" s="238" t="s">
        <v>1</v>
      </c>
      <c r="N954" s="239" t="s">
        <v>42</v>
      </c>
      <c r="O954" s="92"/>
      <c r="P954" s="240">
        <f>O954*H954</f>
        <v>0</v>
      </c>
      <c r="Q954" s="240">
        <v>0.0015</v>
      </c>
      <c r="R954" s="240">
        <f>Q954*H954</f>
        <v>0.49349999999999999</v>
      </c>
      <c r="S954" s="240">
        <v>0</v>
      </c>
      <c r="T954" s="241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2" t="s">
        <v>605</v>
      </c>
      <c r="AT954" s="242" t="s">
        <v>283</v>
      </c>
      <c r="AU954" s="242" t="s">
        <v>86</v>
      </c>
      <c r="AY954" s="18" t="s">
        <v>281</v>
      </c>
      <c r="BE954" s="243">
        <f>IF(N954="základní",J954,0)</f>
        <v>0</v>
      </c>
      <c r="BF954" s="243">
        <f>IF(N954="snížená",J954,0)</f>
        <v>0</v>
      </c>
      <c r="BG954" s="243">
        <f>IF(N954="zákl. přenesená",J954,0)</f>
        <v>0</v>
      </c>
      <c r="BH954" s="243">
        <f>IF(N954="sníž. přenesená",J954,0)</f>
        <v>0</v>
      </c>
      <c r="BI954" s="243">
        <f>IF(N954="nulová",J954,0)</f>
        <v>0</v>
      </c>
      <c r="BJ954" s="18" t="s">
        <v>84</v>
      </c>
      <c r="BK954" s="243">
        <f>ROUND(I954*H954,2)</f>
        <v>0</v>
      </c>
      <c r="BL954" s="18" t="s">
        <v>605</v>
      </c>
      <c r="BM954" s="242" t="s">
        <v>1744</v>
      </c>
    </row>
    <row r="955" s="2" customFormat="1" ht="16.5" customHeight="1">
      <c r="A955" s="39"/>
      <c r="B955" s="40"/>
      <c r="C955" s="230" t="s">
        <v>1745</v>
      </c>
      <c r="D955" s="230" t="s">
        <v>283</v>
      </c>
      <c r="E955" s="231" t="s">
        <v>1746</v>
      </c>
      <c r="F955" s="232" t="s">
        <v>1747</v>
      </c>
      <c r="G955" s="233" t="s">
        <v>410</v>
      </c>
      <c r="H955" s="234">
        <v>250</v>
      </c>
      <c r="I955" s="235"/>
      <c r="J955" s="236">
        <f>ROUND(I955*H955,2)</f>
        <v>0</v>
      </c>
      <c r="K955" s="237"/>
      <c r="L955" s="45"/>
      <c r="M955" s="238" t="s">
        <v>1</v>
      </c>
      <c r="N955" s="239" t="s">
        <v>42</v>
      </c>
      <c r="O955" s="92"/>
      <c r="P955" s="240">
        <f>O955*H955</f>
        <v>0</v>
      </c>
      <c r="Q955" s="240">
        <v>3.0000000000000001E-05</v>
      </c>
      <c r="R955" s="240">
        <f>Q955*H955</f>
        <v>0.0075000000000000006</v>
      </c>
      <c r="S955" s="240">
        <v>0</v>
      </c>
      <c r="T955" s="241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2" t="s">
        <v>605</v>
      </c>
      <c r="AT955" s="242" t="s">
        <v>283</v>
      </c>
      <c r="AU955" s="242" t="s">
        <v>86</v>
      </c>
      <c r="AY955" s="18" t="s">
        <v>281</v>
      </c>
      <c r="BE955" s="243">
        <f>IF(N955="základní",J955,0)</f>
        <v>0</v>
      </c>
      <c r="BF955" s="243">
        <f>IF(N955="snížená",J955,0)</f>
        <v>0</v>
      </c>
      <c r="BG955" s="243">
        <f>IF(N955="zákl. přenesená",J955,0)</f>
        <v>0</v>
      </c>
      <c r="BH955" s="243">
        <f>IF(N955="sníž. přenesená",J955,0)</f>
        <v>0</v>
      </c>
      <c r="BI955" s="243">
        <f>IF(N955="nulová",J955,0)</f>
        <v>0</v>
      </c>
      <c r="BJ955" s="18" t="s">
        <v>84</v>
      </c>
      <c r="BK955" s="243">
        <f>ROUND(I955*H955,2)</f>
        <v>0</v>
      </c>
      <c r="BL955" s="18" t="s">
        <v>605</v>
      </c>
      <c r="BM955" s="242" t="s">
        <v>1748</v>
      </c>
    </row>
    <row r="956" s="2" customFormat="1" ht="24.15" customHeight="1">
      <c r="A956" s="39"/>
      <c r="B956" s="40"/>
      <c r="C956" s="230" t="s">
        <v>1749</v>
      </c>
      <c r="D956" s="230" t="s">
        <v>283</v>
      </c>
      <c r="E956" s="231" t="s">
        <v>1750</v>
      </c>
      <c r="F956" s="232" t="s">
        <v>1751</v>
      </c>
      <c r="G956" s="233" t="s">
        <v>321</v>
      </c>
      <c r="H956" s="234">
        <v>329</v>
      </c>
      <c r="I956" s="235"/>
      <c r="J956" s="236">
        <f>ROUND(I956*H956,2)</f>
        <v>0</v>
      </c>
      <c r="K956" s="237"/>
      <c r="L956" s="45"/>
      <c r="M956" s="238" t="s">
        <v>1</v>
      </c>
      <c r="N956" s="239" t="s">
        <v>42</v>
      </c>
      <c r="O956" s="92"/>
      <c r="P956" s="240">
        <f>O956*H956</f>
        <v>0</v>
      </c>
      <c r="Q956" s="240">
        <v>5.0000000000000002E-05</v>
      </c>
      <c r="R956" s="240">
        <f>Q956*H956</f>
        <v>0.016449999999999999</v>
      </c>
      <c r="S956" s="240">
        <v>0</v>
      </c>
      <c r="T956" s="241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2" t="s">
        <v>605</v>
      </c>
      <c r="AT956" s="242" t="s">
        <v>283</v>
      </c>
      <c r="AU956" s="242" t="s">
        <v>86</v>
      </c>
      <c r="AY956" s="18" t="s">
        <v>281</v>
      </c>
      <c r="BE956" s="243">
        <f>IF(N956="základní",J956,0)</f>
        <v>0</v>
      </c>
      <c r="BF956" s="243">
        <f>IF(N956="snížená",J956,0)</f>
        <v>0</v>
      </c>
      <c r="BG956" s="243">
        <f>IF(N956="zákl. přenesená",J956,0)</f>
        <v>0</v>
      </c>
      <c r="BH956" s="243">
        <f>IF(N956="sníž. přenesená",J956,0)</f>
        <v>0</v>
      </c>
      <c r="BI956" s="243">
        <f>IF(N956="nulová",J956,0)</f>
        <v>0</v>
      </c>
      <c r="BJ956" s="18" t="s">
        <v>84</v>
      </c>
      <c r="BK956" s="243">
        <f>ROUND(I956*H956,2)</f>
        <v>0</v>
      </c>
      <c r="BL956" s="18" t="s">
        <v>605</v>
      </c>
      <c r="BM956" s="242" t="s">
        <v>1752</v>
      </c>
    </row>
    <row r="957" s="2" customFormat="1" ht="24.15" customHeight="1">
      <c r="A957" s="39"/>
      <c r="B957" s="40"/>
      <c r="C957" s="230" t="s">
        <v>1753</v>
      </c>
      <c r="D957" s="230" t="s">
        <v>283</v>
      </c>
      <c r="E957" s="231" t="s">
        <v>1754</v>
      </c>
      <c r="F957" s="232" t="s">
        <v>1755</v>
      </c>
      <c r="G957" s="233" t="s">
        <v>304</v>
      </c>
      <c r="H957" s="234">
        <v>18.489999999999998</v>
      </c>
      <c r="I957" s="235"/>
      <c r="J957" s="236">
        <f>ROUND(I957*H957,2)</f>
        <v>0</v>
      </c>
      <c r="K957" s="237"/>
      <c r="L957" s="45"/>
      <c r="M957" s="238" t="s">
        <v>1</v>
      </c>
      <c r="N957" s="239" t="s">
        <v>42</v>
      </c>
      <c r="O957" s="92"/>
      <c r="P957" s="240">
        <f>O957*H957</f>
        <v>0</v>
      </c>
      <c r="Q957" s="240">
        <v>0</v>
      </c>
      <c r="R957" s="240">
        <f>Q957*H957</f>
        <v>0</v>
      </c>
      <c r="S957" s="240">
        <v>0</v>
      </c>
      <c r="T957" s="241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2" t="s">
        <v>605</v>
      </c>
      <c r="AT957" s="242" t="s">
        <v>283</v>
      </c>
      <c r="AU957" s="242" t="s">
        <v>86</v>
      </c>
      <c r="AY957" s="18" t="s">
        <v>281</v>
      </c>
      <c r="BE957" s="243">
        <f>IF(N957="základní",J957,0)</f>
        <v>0</v>
      </c>
      <c r="BF957" s="243">
        <f>IF(N957="snížená",J957,0)</f>
        <v>0</v>
      </c>
      <c r="BG957" s="243">
        <f>IF(N957="zákl. přenesená",J957,0)</f>
        <v>0</v>
      </c>
      <c r="BH957" s="243">
        <f>IF(N957="sníž. přenesená",J957,0)</f>
        <v>0</v>
      </c>
      <c r="BI957" s="243">
        <f>IF(N957="nulová",J957,0)</f>
        <v>0</v>
      </c>
      <c r="BJ957" s="18" t="s">
        <v>84</v>
      </c>
      <c r="BK957" s="243">
        <f>ROUND(I957*H957,2)</f>
        <v>0</v>
      </c>
      <c r="BL957" s="18" t="s">
        <v>605</v>
      </c>
      <c r="BM957" s="242" t="s">
        <v>1756</v>
      </c>
    </row>
    <row r="958" s="12" customFormat="1" ht="22.8" customHeight="1">
      <c r="A958" s="12"/>
      <c r="B958" s="214"/>
      <c r="C958" s="215"/>
      <c r="D958" s="216" t="s">
        <v>76</v>
      </c>
      <c r="E958" s="228" t="s">
        <v>828</v>
      </c>
      <c r="F958" s="228" t="s">
        <v>829</v>
      </c>
      <c r="G958" s="215"/>
      <c r="H958" s="215"/>
      <c r="I958" s="218"/>
      <c r="J958" s="229">
        <f>BK958</f>
        <v>0</v>
      </c>
      <c r="K958" s="215"/>
      <c r="L958" s="220"/>
      <c r="M958" s="221"/>
      <c r="N958" s="222"/>
      <c r="O958" s="222"/>
      <c r="P958" s="223">
        <f>SUM(P959:P975)</f>
        <v>0</v>
      </c>
      <c r="Q958" s="222"/>
      <c r="R958" s="223">
        <f>SUM(R959:R975)</f>
        <v>10.651657200000003</v>
      </c>
      <c r="S958" s="222"/>
      <c r="T958" s="224">
        <f>SUM(T959:T975)</f>
        <v>0</v>
      </c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R958" s="225" t="s">
        <v>86</v>
      </c>
      <c r="AT958" s="226" t="s">
        <v>76</v>
      </c>
      <c r="AU958" s="226" t="s">
        <v>84</v>
      </c>
      <c r="AY958" s="225" t="s">
        <v>281</v>
      </c>
      <c r="BK958" s="227">
        <f>SUM(BK959:BK975)</f>
        <v>0</v>
      </c>
    </row>
    <row r="959" s="2" customFormat="1" ht="24.15" customHeight="1">
      <c r="A959" s="39"/>
      <c r="B959" s="40"/>
      <c r="C959" s="230" t="s">
        <v>1757</v>
      </c>
      <c r="D959" s="230" t="s">
        <v>283</v>
      </c>
      <c r="E959" s="231" t="s">
        <v>1758</v>
      </c>
      <c r="F959" s="232" t="s">
        <v>1759</v>
      </c>
      <c r="G959" s="233" t="s">
        <v>321</v>
      </c>
      <c r="H959" s="234">
        <v>1278</v>
      </c>
      <c r="I959" s="235"/>
      <c r="J959" s="236">
        <f>ROUND(I959*H959,2)</f>
        <v>0</v>
      </c>
      <c r="K959" s="237"/>
      <c r="L959" s="45"/>
      <c r="M959" s="238" t="s">
        <v>1</v>
      </c>
      <c r="N959" s="239" t="s">
        <v>42</v>
      </c>
      <c r="O959" s="92"/>
      <c r="P959" s="240">
        <f>O959*H959</f>
        <v>0</v>
      </c>
      <c r="Q959" s="240">
        <v>0</v>
      </c>
      <c r="R959" s="240">
        <f>Q959*H959</f>
        <v>0</v>
      </c>
      <c r="S959" s="240">
        <v>0</v>
      </c>
      <c r="T959" s="241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2" t="s">
        <v>605</v>
      </c>
      <c r="AT959" s="242" t="s">
        <v>283</v>
      </c>
      <c r="AU959" s="242" t="s">
        <v>86</v>
      </c>
      <c r="AY959" s="18" t="s">
        <v>281</v>
      </c>
      <c r="BE959" s="243">
        <f>IF(N959="základní",J959,0)</f>
        <v>0</v>
      </c>
      <c r="BF959" s="243">
        <f>IF(N959="snížená",J959,0)</f>
        <v>0</v>
      </c>
      <c r="BG959" s="243">
        <f>IF(N959="zákl. přenesená",J959,0)</f>
        <v>0</v>
      </c>
      <c r="BH959" s="243">
        <f>IF(N959="sníž. přenesená",J959,0)</f>
        <v>0</v>
      </c>
      <c r="BI959" s="243">
        <f>IF(N959="nulová",J959,0)</f>
        <v>0</v>
      </c>
      <c r="BJ959" s="18" t="s">
        <v>84</v>
      </c>
      <c r="BK959" s="243">
        <f>ROUND(I959*H959,2)</f>
        <v>0</v>
      </c>
      <c r="BL959" s="18" t="s">
        <v>605</v>
      </c>
      <c r="BM959" s="242" t="s">
        <v>1760</v>
      </c>
    </row>
    <row r="960" s="2" customFormat="1" ht="16.5" customHeight="1">
      <c r="A960" s="39"/>
      <c r="B960" s="40"/>
      <c r="C960" s="230" t="s">
        <v>1761</v>
      </c>
      <c r="D960" s="230" t="s">
        <v>283</v>
      </c>
      <c r="E960" s="231" t="s">
        <v>1762</v>
      </c>
      <c r="F960" s="232" t="s">
        <v>1763</v>
      </c>
      <c r="G960" s="233" t="s">
        <v>321</v>
      </c>
      <c r="H960" s="234">
        <v>1278</v>
      </c>
      <c r="I960" s="235"/>
      <c r="J960" s="236">
        <f>ROUND(I960*H960,2)</f>
        <v>0</v>
      </c>
      <c r="K960" s="237"/>
      <c r="L960" s="45"/>
      <c r="M960" s="238" t="s">
        <v>1</v>
      </c>
      <c r="N960" s="239" t="s">
        <v>42</v>
      </c>
      <c r="O960" s="92"/>
      <c r="P960" s="240">
        <f>O960*H960</f>
        <v>0</v>
      </c>
      <c r="Q960" s="240">
        <v>0</v>
      </c>
      <c r="R960" s="240">
        <f>Q960*H960</f>
        <v>0</v>
      </c>
      <c r="S960" s="240">
        <v>0</v>
      </c>
      <c r="T960" s="241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2" t="s">
        <v>605</v>
      </c>
      <c r="AT960" s="242" t="s">
        <v>283</v>
      </c>
      <c r="AU960" s="242" t="s">
        <v>86</v>
      </c>
      <c r="AY960" s="18" t="s">
        <v>281</v>
      </c>
      <c r="BE960" s="243">
        <f>IF(N960="základní",J960,0)</f>
        <v>0</v>
      </c>
      <c r="BF960" s="243">
        <f>IF(N960="snížená",J960,0)</f>
        <v>0</v>
      </c>
      <c r="BG960" s="243">
        <f>IF(N960="zákl. přenesená",J960,0)</f>
        <v>0</v>
      </c>
      <c r="BH960" s="243">
        <f>IF(N960="sníž. přenesená",J960,0)</f>
        <v>0</v>
      </c>
      <c r="BI960" s="243">
        <f>IF(N960="nulová",J960,0)</f>
        <v>0</v>
      </c>
      <c r="BJ960" s="18" t="s">
        <v>84</v>
      </c>
      <c r="BK960" s="243">
        <f>ROUND(I960*H960,2)</f>
        <v>0</v>
      </c>
      <c r="BL960" s="18" t="s">
        <v>605</v>
      </c>
      <c r="BM960" s="242" t="s">
        <v>1764</v>
      </c>
    </row>
    <row r="961" s="2" customFormat="1" ht="24.15" customHeight="1">
      <c r="A961" s="39"/>
      <c r="B961" s="40"/>
      <c r="C961" s="230" t="s">
        <v>1765</v>
      </c>
      <c r="D961" s="230" t="s">
        <v>283</v>
      </c>
      <c r="E961" s="231" t="s">
        <v>1766</v>
      </c>
      <c r="F961" s="232" t="s">
        <v>1767</v>
      </c>
      <c r="G961" s="233" t="s">
        <v>321</v>
      </c>
      <c r="H961" s="234">
        <v>1278</v>
      </c>
      <c r="I961" s="235"/>
      <c r="J961" s="236">
        <f>ROUND(I961*H961,2)</f>
        <v>0</v>
      </c>
      <c r="K961" s="237"/>
      <c r="L961" s="45"/>
      <c r="M961" s="238" t="s">
        <v>1</v>
      </c>
      <c r="N961" s="239" t="s">
        <v>42</v>
      </c>
      <c r="O961" s="92"/>
      <c r="P961" s="240">
        <f>O961*H961</f>
        <v>0</v>
      </c>
      <c r="Q961" s="240">
        <v>3.0000000000000001E-05</v>
      </c>
      <c r="R961" s="240">
        <f>Q961*H961</f>
        <v>0.038339999999999999</v>
      </c>
      <c r="S961" s="240">
        <v>0</v>
      </c>
      <c r="T961" s="241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42" t="s">
        <v>605</v>
      </c>
      <c r="AT961" s="242" t="s">
        <v>283</v>
      </c>
      <c r="AU961" s="242" t="s">
        <v>86</v>
      </c>
      <c r="AY961" s="18" t="s">
        <v>281</v>
      </c>
      <c r="BE961" s="243">
        <f>IF(N961="základní",J961,0)</f>
        <v>0</v>
      </c>
      <c r="BF961" s="243">
        <f>IF(N961="snížená",J961,0)</f>
        <v>0</v>
      </c>
      <c r="BG961" s="243">
        <f>IF(N961="zákl. přenesená",J961,0)</f>
        <v>0</v>
      </c>
      <c r="BH961" s="243">
        <f>IF(N961="sníž. přenesená",J961,0)</f>
        <v>0</v>
      </c>
      <c r="BI961" s="243">
        <f>IF(N961="nulová",J961,0)</f>
        <v>0</v>
      </c>
      <c r="BJ961" s="18" t="s">
        <v>84</v>
      </c>
      <c r="BK961" s="243">
        <f>ROUND(I961*H961,2)</f>
        <v>0</v>
      </c>
      <c r="BL961" s="18" t="s">
        <v>605</v>
      </c>
      <c r="BM961" s="242" t="s">
        <v>1768</v>
      </c>
    </row>
    <row r="962" s="2" customFormat="1" ht="33" customHeight="1">
      <c r="A962" s="39"/>
      <c r="B962" s="40"/>
      <c r="C962" s="230" t="s">
        <v>1769</v>
      </c>
      <c r="D962" s="230" t="s">
        <v>283</v>
      </c>
      <c r="E962" s="231" t="s">
        <v>1770</v>
      </c>
      <c r="F962" s="232" t="s">
        <v>1771</v>
      </c>
      <c r="G962" s="233" t="s">
        <v>321</v>
      </c>
      <c r="H962" s="234">
        <v>1278</v>
      </c>
      <c r="I962" s="235"/>
      <c r="J962" s="236">
        <f>ROUND(I962*H962,2)</f>
        <v>0</v>
      </c>
      <c r="K962" s="237"/>
      <c r="L962" s="45"/>
      <c r="M962" s="238" t="s">
        <v>1</v>
      </c>
      <c r="N962" s="239" t="s">
        <v>42</v>
      </c>
      <c r="O962" s="92"/>
      <c r="P962" s="240">
        <f>O962*H962</f>
        <v>0</v>
      </c>
      <c r="Q962" s="240">
        <v>0.0045500000000000002</v>
      </c>
      <c r="R962" s="240">
        <f>Q962*H962</f>
        <v>5.8149000000000006</v>
      </c>
      <c r="S962" s="240">
        <v>0</v>
      </c>
      <c r="T962" s="241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2" t="s">
        <v>605</v>
      </c>
      <c r="AT962" s="242" t="s">
        <v>283</v>
      </c>
      <c r="AU962" s="242" t="s">
        <v>86</v>
      </c>
      <c r="AY962" s="18" t="s">
        <v>281</v>
      </c>
      <c r="BE962" s="243">
        <f>IF(N962="základní",J962,0)</f>
        <v>0</v>
      </c>
      <c r="BF962" s="243">
        <f>IF(N962="snížená",J962,0)</f>
        <v>0</v>
      </c>
      <c r="BG962" s="243">
        <f>IF(N962="zákl. přenesená",J962,0)</f>
        <v>0</v>
      </c>
      <c r="BH962" s="243">
        <f>IF(N962="sníž. přenesená",J962,0)</f>
        <v>0</v>
      </c>
      <c r="BI962" s="243">
        <f>IF(N962="nulová",J962,0)</f>
        <v>0</v>
      </c>
      <c r="BJ962" s="18" t="s">
        <v>84</v>
      </c>
      <c r="BK962" s="243">
        <f>ROUND(I962*H962,2)</f>
        <v>0</v>
      </c>
      <c r="BL962" s="18" t="s">
        <v>605</v>
      </c>
      <c r="BM962" s="242" t="s">
        <v>1772</v>
      </c>
    </row>
    <row r="963" s="2" customFormat="1" ht="16.5" customHeight="1">
      <c r="A963" s="39"/>
      <c r="B963" s="40"/>
      <c r="C963" s="230" t="s">
        <v>1773</v>
      </c>
      <c r="D963" s="230" t="s">
        <v>283</v>
      </c>
      <c r="E963" s="231" t="s">
        <v>1774</v>
      </c>
      <c r="F963" s="232" t="s">
        <v>1775</v>
      </c>
      <c r="G963" s="233" t="s">
        <v>321</v>
      </c>
      <c r="H963" s="234">
        <v>1278</v>
      </c>
      <c r="I963" s="235"/>
      <c r="J963" s="236">
        <f>ROUND(I963*H963,2)</f>
        <v>0</v>
      </c>
      <c r="K963" s="237"/>
      <c r="L963" s="45"/>
      <c r="M963" s="238" t="s">
        <v>1</v>
      </c>
      <c r="N963" s="239" t="s">
        <v>42</v>
      </c>
      <c r="O963" s="92"/>
      <c r="P963" s="240">
        <f>O963*H963</f>
        <v>0</v>
      </c>
      <c r="Q963" s="240">
        <v>0.00029999999999999997</v>
      </c>
      <c r="R963" s="240">
        <f>Q963*H963</f>
        <v>0.38339999999999996</v>
      </c>
      <c r="S963" s="240">
        <v>0</v>
      </c>
      <c r="T963" s="241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2" t="s">
        <v>605</v>
      </c>
      <c r="AT963" s="242" t="s">
        <v>283</v>
      </c>
      <c r="AU963" s="242" t="s">
        <v>86</v>
      </c>
      <c r="AY963" s="18" t="s">
        <v>281</v>
      </c>
      <c r="BE963" s="243">
        <f>IF(N963="základní",J963,0)</f>
        <v>0</v>
      </c>
      <c r="BF963" s="243">
        <f>IF(N963="snížená",J963,0)</f>
        <v>0</v>
      </c>
      <c r="BG963" s="243">
        <f>IF(N963="zákl. přenesená",J963,0)</f>
        <v>0</v>
      </c>
      <c r="BH963" s="243">
        <f>IF(N963="sníž. přenesená",J963,0)</f>
        <v>0</v>
      </c>
      <c r="BI963" s="243">
        <f>IF(N963="nulová",J963,0)</f>
        <v>0</v>
      </c>
      <c r="BJ963" s="18" t="s">
        <v>84</v>
      </c>
      <c r="BK963" s="243">
        <f>ROUND(I963*H963,2)</f>
        <v>0</v>
      </c>
      <c r="BL963" s="18" t="s">
        <v>605</v>
      </c>
      <c r="BM963" s="242" t="s">
        <v>1776</v>
      </c>
    </row>
    <row r="964" s="2" customFormat="1" ht="16.5" customHeight="1">
      <c r="A964" s="39"/>
      <c r="B964" s="40"/>
      <c r="C964" s="281" t="s">
        <v>1777</v>
      </c>
      <c r="D964" s="281" t="s">
        <v>1084</v>
      </c>
      <c r="E964" s="282" t="s">
        <v>1778</v>
      </c>
      <c r="F964" s="283" t="s">
        <v>1779</v>
      </c>
      <c r="G964" s="284" t="s">
        <v>321</v>
      </c>
      <c r="H964" s="285">
        <v>1348</v>
      </c>
      <c r="I964" s="286"/>
      <c r="J964" s="287">
        <f>ROUND(I964*H964,2)</f>
        <v>0</v>
      </c>
      <c r="K964" s="288"/>
      <c r="L964" s="289"/>
      <c r="M964" s="290" t="s">
        <v>1</v>
      </c>
      <c r="N964" s="291" t="s">
        <v>42</v>
      </c>
      <c r="O964" s="92"/>
      <c r="P964" s="240">
        <f>O964*H964</f>
        <v>0</v>
      </c>
      <c r="Q964" s="240">
        <v>0.0028300000000000001</v>
      </c>
      <c r="R964" s="240">
        <f>Q964*H964</f>
        <v>3.8148400000000002</v>
      </c>
      <c r="S964" s="240">
        <v>0</v>
      </c>
      <c r="T964" s="241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2" t="s">
        <v>706</v>
      </c>
      <c r="AT964" s="242" t="s">
        <v>1084</v>
      </c>
      <c r="AU964" s="242" t="s">
        <v>86</v>
      </c>
      <c r="AY964" s="18" t="s">
        <v>281</v>
      </c>
      <c r="BE964" s="243">
        <f>IF(N964="základní",J964,0)</f>
        <v>0</v>
      </c>
      <c r="BF964" s="243">
        <f>IF(N964="snížená",J964,0)</f>
        <v>0</v>
      </c>
      <c r="BG964" s="243">
        <f>IF(N964="zákl. přenesená",J964,0)</f>
        <v>0</v>
      </c>
      <c r="BH964" s="243">
        <f>IF(N964="sníž. přenesená",J964,0)</f>
        <v>0</v>
      </c>
      <c r="BI964" s="243">
        <f>IF(N964="nulová",J964,0)</f>
        <v>0</v>
      </c>
      <c r="BJ964" s="18" t="s">
        <v>84</v>
      </c>
      <c r="BK964" s="243">
        <f>ROUND(I964*H964,2)</f>
        <v>0</v>
      </c>
      <c r="BL964" s="18" t="s">
        <v>605</v>
      </c>
      <c r="BM964" s="242" t="s">
        <v>1780</v>
      </c>
    </row>
    <row r="965" s="13" customFormat="1">
      <c r="A965" s="13"/>
      <c r="B965" s="244"/>
      <c r="C965" s="245"/>
      <c r="D965" s="246" t="s">
        <v>288</v>
      </c>
      <c r="E965" s="245"/>
      <c r="F965" s="248" t="s">
        <v>1781</v>
      </c>
      <c r="G965" s="245"/>
      <c r="H965" s="249">
        <v>1348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288</v>
      </c>
      <c r="AU965" s="255" t="s">
        <v>86</v>
      </c>
      <c r="AV965" s="13" t="s">
        <v>86</v>
      </c>
      <c r="AW965" s="13" t="s">
        <v>4</v>
      </c>
      <c r="AX965" s="13" t="s">
        <v>84</v>
      </c>
      <c r="AY965" s="255" t="s">
        <v>281</v>
      </c>
    </row>
    <row r="966" s="2" customFormat="1" ht="24.15" customHeight="1">
      <c r="A966" s="39"/>
      <c r="B966" s="40"/>
      <c r="C966" s="281" t="s">
        <v>1782</v>
      </c>
      <c r="D966" s="281" t="s">
        <v>1084</v>
      </c>
      <c r="E966" s="282" t="s">
        <v>1783</v>
      </c>
      <c r="F966" s="283" t="s">
        <v>1784</v>
      </c>
      <c r="G966" s="284" t="s">
        <v>321</v>
      </c>
      <c r="H966" s="285">
        <v>58.299999999999997</v>
      </c>
      <c r="I966" s="286"/>
      <c r="J966" s="287">
        <f>ROUND(I966*H966,2)</f>
        <v>0</v>
      </c>
      <c r="K966" s="288"/>
      <c r="L966" s="289"/>
      <c r="M966" s="290" t="s">
        <v>1</v>
      </c>
      <c r="N966" s="291" t="s">
        <v>42</v>
      </c>
      <c r="O966" s="92"/>
      <c r="P966" s="240">
        <f>O966*H966</f>
        <v>0</v>
      </c>
      <c r="Q966" s="240">
        <v>0.0028300000000000001</v>
      </c>
      <c r="R966" s="240">
        <f>Q966*H966</f>
        <v>0.164989</v>
      </c>
      <c r="S966" s="240">
        <v>0</v>
      </c>
      <c r="T966" s="241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2" t="s">
        <v>706</v>
      </c>
      <c r="AT966" s="242" t="s">
        <v>1084</v>
      </c>
      <c r="AU966" s="242" t="s">
        <v>86</v>
      </c>
      <c r="AY966" s="18" t="s">
        <v>281</v>
      </c>
      <c r="BE966" s="243">
        <f>IF(N966="základní",J966,0)</f>
        <v>0</v>
      </c>
      <c r="BF966" s="243">
        <f>IF(N966="snížená",J966,0)</f>
        <v>0</v>
      </c>
      <c r="BG966" s="243">
        <f>IF(N966="zákl. přenesená",J966,0)</f>
        <v>0</v>
      </c>
      <c r="BH966" s="243">
        <f>IF(N966="sníž. přenesená",J966,0)</f>
        <v>0</v>
      </c>
      <c r="BI966" s="243">
        <f>IF(N966="nulová",J966,0)</f>
        <v>0</v>
      </c>
      <c r="BJ966" s="18" t="s">
        <v>84</v>
      </c>
      <c r="BK966" s="243">
        <f>ROUND(I966*H966,2)</f>
        <v>0</v>
      </c>
      <c r="BL966" s="18" t="s">
        <v>605</v>
      </c>
      <c r="BM966" s="242" t="s">
        <v>1785</v>
      </c>
    </row>
    <row r="967" s="13" customFormat="1">
      <c r="A967" s="13"/>
      <c r="B967" s="244"/>
      <c r="C967" s="245"/>
      <c r="D967" s="246" t="s">
        <v>288</v>
      </c>
      <c r="E967" s="245"/>
      <c r="F967" s="248" t="s">
        <v>1786</v>
      </c>
      <c r="G967" s="245"/>
      <c r="H967" s="249">
        <v>58.299999999999997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288</v>
      </c>
      <c r="AU967" s="255" t="s">
        <v>86</v>
      </c>
      <c r="AV967" s="13" t="s">
        <v>86</v>
      </c>
      <c r="AW967" s="13" t="s">
        <v>4</v>
      </c>
      <c r="AX967" s="13" t="s">
        <v>84</v>
      </c>
      <c r="AY967" s="255" t="s">
        <v>281</v>
      </c>
    </row>
    <row r="968" s="2" customFormat="1" ht="24.15" customHeight="1">
      <c r="A968" s="39"/>
      <c r="B968" s="40"/>
      <c r="C968" s="230" t="s">
        <v>1787</v>
      </c>
      <c r="D968" s="230" t="s">
        <v>283</v>
      </c>
      <c r="E968" s="231" t="s">
        <v>1788</v>
      </c>
      <c r="F968" s="232" t="s">
        <v>1789</v>
      </c>
      <c r="G968" s="233" t="s">
        <v>410</v>
      </c>
      <c r="H968" s="234">
        <v>2874.7139999999999</v>
      </c>
      <c r="I968" s="235"/>
      <c r="J968" s="236">
        <f>ROUND(I968*H968,2)</f>
        <v>0</v>
      </c>
      <c r="K968" s="237"/>
      <c r="L968" s="45"/>
      <c r="M968" s="238" t="s">
        <v>1</v>
      </c>
      <c r="N968" s="239" t="s">
        <v>42</v>
      </c>
      <c r="O968" s="92"/>
      <c r="P968" s="240">
        <f>O968*H968</f>
        <v>0</v>
      </c>
      <c r="Q968" s="240">
        <v>2.0000000000000002E-05</v>
      </c>
      <c r="R968" s="240">
        <f>Q968*H968</f>
        <v>0.057494280000000002</v>
      </c>
      <c r="S968" s="240">
        <v>0</v>
      </c>
      <c r="T968" s="241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2" t="s">
        <v>605</v>
      </c>
      <c r="AT968" s="242" t="s">
        <v>283</v>
      </c>
      <c r="AU968" s="242" t="s">
        <v>86</v>
      </c>
      <c r="AY968" s="18" t="s">
        <v>281</v>
      </c>
      <c r="BE968" s="243">
        <f>IF(N968="základní",J968,0)</f>
        <v>0</v>
      </c>
      <c r="BF968" s="243">
        <f>IF(N968="snížená",J968,0)</f>
        <v>0</v>
      </c>
      <c r="BG968" s="243">
        <f>IF(N968="zákl. přenesená",J968,0)</f>
        <v>0</v>
      </c>
      <c r="BH968" s="243">
        <f>IF(N968="sníž. přenesená",J968,0)</f>
        <v>0</v>
      </c>
      <c r="BI968" s="243">
        <f>IF(N968="nulová",J968,0)</f>
        <v>0</v>
      </c>
      <c r="BJ968" s="18" t="s">
        <v>84</v>
      </c>
      <c r="BK968" s="243">
        <f>ROUND(I968*H968,2)</f>
        <v>0</v>
      </c>
      <c r="BL968" s="18" t="s">
        <v>605</v>
      </c>
      <c r="BM968" s="242" t="s">
        <v>1790</v>
      </c>
    </row>
    <row r="969" s="13" customFormat="1">
      <c r="A969" s="13"/>
      <c r="B969" s="244"/>
      <c r="C969" s="245"/>
      <c r="D969" s="246" t="s">
        <v>288</v>
      </c>
      <c r="E969" s="247" t="s">
        <v>1</v>
      </c>
      <c r="F969" s="248" t="s">
        <v>1791</v>
      </c>
      <c r="G969" s="245"/>
      <c r="H969" s="249">
        <v>2874.7139999999999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288</v>
      </c>
      <c r="AU969" s="255" t="s">
        <v>86</v>
      </c>
      <c r="AV969" s="13" t="s">
        <v>86</v>
      </c>
      <c r="AW969" s="13" t="s">
        <v>33</v>
      </c>
      <c r="AX969" s="13" t="s">
        <v>77</v>
      </c>
      <c r="AY969" s="255" t="s">
        <v>281</v>
      </c>
    </row>
    <row r="970" s="14" customFormat="1">
      <c r="A970" s="14"/>
      <c r="B970" s="256"/>
      <c r="C970" s="257"/>
      <c r="D970" s="246" t="s">
        <v>288</v>
      </c>
      <c r="E970" s="258" t="s">
        <v>1</v>
      </c>
      <c r="F970" s="259" t="s">
        <v>290</v>
      </c>
      <c r="G970" s="257"/>
      <c r="H970" s="260">
        <v>2874.7139999999999</v>
      </c>
      <c r="I970" s="261"/>
      <c r="J970" s="257"/>
      <c r="K970" s="257"/>
      <c r="L970" s="262"/>
      <c r="M970" s="263"/>
      <c r="N970" s="264"/>
      <c r="O970" s="264"/>
      <c r="P970" s="264"/>
      <c r="Q970" s="264"/>
      <c r="R970" s="264"/>
      <c r="S970" s="264"/>
      <c r="T970" s="26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6" t="s">
        <v>288</v>
      </c>
      <c r="AU970" s="266" t="s">
        <v>86</v>
      </c>
      <c r="AV970" s="14" t="s">
        <v>119</v>
      </c>
      <c r="AW970" s="14" t="s">
        <v>33</v>
      </c>
      <c r="AX970" s="14" t="s">
        <v>84</v>
      </c>
      <c r="AY970" s="266" t="s">
        <v>281</v>
      </c>
    </row>
    <row r="971" s="2" customFormat="1" ht="16.5" customHeight="1">
      <c r="A971" s="39"/>
      <c r="B971" s="40"/>
      <c r="C971" s="230" t="s">
        <v>1792</v>
      </c>
      <c r="D971" s="230" t="s">
        <v>283</v>
      </c>
      <c r="E971" s="231" t="s">
        <v>1793</v>
      </c>
      <c r="F971" s="232" t="s">
        <v>1794</v>
      </c>
      <c r="G971" s="233" t="s">
        <v>410</v>
      </c>
      <c r="H971" s="234">
        <v>1277.72</v>
      </c>
      <c r="I971" s="235"/>
      <c r="J971" s="236">
        <f>ROUND(I971*H971,2)</f>
        <v>0</v>
      </c>
      <c r="K971" s="237"/>
      <c r="L971" s="45"/>
      <c r="M971" s="238" t="s">
        <v>1</v>
      </c>
      <c r="N971" s="239" t="s">
        <v>42</v>
      </c>
      <c r="O971" s="92"/>
      <c r="P971" s="240">
        <f>O971*H971</f>
        <v>0</v>
      </c>
      <c r="Q971" s="240">
        <v>1.0000000000000001E-05</v>
      </c>
      <c r="R971" s="240">
        <f>Q971*H971</f>
        <v>0.012777200000000001</v>
      </c>
      <c r="S971" s="240">
        <v>0</v>
      </c>
      <c r="T971" s="241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2" t="s">
        <v>605</v>
      </c>
      <c r="AT971" s="242" t="s">
        <v>283</v>
      </c>
      <c r="AU971" s="242" t="s">
        <v>86</v>
      </c>
      <c r="AY971" s="18" t="s">
        <v>281</v>
      </c>
      <c r="BE971" s="243">
        <f>IF(N971="základní",J971,0)</f>
        <v>0</v>
      </c>
      <c r="BF971" s="243">
        <f>IF(N971="snížená",J971,0)</f>
        <v>0</v>
      </c>
      <c r="BG971" s="243">
        <f>IF(N971="zákl. přenesená",J971,0)</f>
        <v>0</v>
      </c>
      <c r="BH971" s="243">
        <f>IF(N971="sníž. přenesená",J971,0)</f>
        <v>0</v>
      </c>
      <c r="BI971" s="243">
        <f>IF(N971="nulová",J971,0)</f>
        <v>0</v>
      </c>
      <c r="BJ971" s="18" t="s">
        <v>84</v>
      </c>
      <c r="BK971" s="243">
        <f>ROUND(I971*H971,2)</f>
        <v>0</v>
      </c>
      <c r="BL971" s="18" t="s">
        <v>605</v>
      </c>
      <c r="BM971" s="242" t="s">
        <v>1795</v>
      </c>
    </row>
    <row r="972" s="2" customFormat="1" ht="37.8" customHeight="1">
      <c r="A972" s="39"/>
      <c r="B972" s="40"/>
      <c r="C972" s="281" t="s">
        <v>1796</v>
      </c>
      <c r="D972" s="281" t="s">
        <v>1084</v>
      </c>
      <c r="E972" s="282" t="s">
        <v>1797</v>
      </c>
      <c r="F972" s="283" t="s">
        <v>1798</v>
      </c>
      <c r="G972" s="284" t="s">
        <v>410</v>
      </c>
      <c r="H972" s="285">
        <v>1303.2739999999999</v>
      </c>
      <c r="I972" s="286"/>
      <c r="J972" s="287">
        <f>ROUND(I972*H972,2)</f>
        <v>0</v>
      </c>
      <c r="K972" s="288"/>
      <c r="L972" s="289"/>
      <c r="M972" s="290" t="s">
        <v>1</v>
      </c>
      <c r="N972" s="291" t="s">
        <v>42</v>
      </c>
      <c r="O972" s="92"/>
      <c r="P972" s="240">
        <f>O972*H972</f>
        <v>0</v>
      </c>
      <c r="Q972" s="240">
        <v>0.00027999999999999998</v>
      </c>
      <c r="R972" s="240">
        <f>Q972*H972</f>
        <v>0.36491671999999992</v>
      </c>
      <c r="S972" s="240">
        <v>0</v>
      </c>
      <c r="T972" s="241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42" t="s">
        <v>706</v>
      </c>
      <c r="AT972" s="242" t="s">
        <v>1084</v>
      </c>
      <c r="AU972" s="242" t="s">
        <v>86</v>
      </c>
      <c r="AY972" s="18" t="s">
        <v>281</v>
      </c>
      <c r="BE972" s="243">
        <f>IF(N972="základní",J972,0)</f>
        <v>0</v>
      </c>
      <c r="BF972" s="243">
        <f>IF(N972="snížená",J972,0)</f>
        <v>0</v>
      </c>
      <c r="BG972" s="243">
        <f>IF(N972="zákl. přenesená",J972,0)</f>
        <v>0</v>
      </c>
      <c r="BH972" s="243">
        <f>IF(N972="sníž. přenesená",J972,0)</f>
        <v>0</v>
      </c>
      <c r="BI972" s="243">
        <f>IF(N972="nulová",J972,0)</f>
        <v>0</v>
      </c>
      <c r="BJ972" s="18" t="s">
        <v>84</v>
      </c>
      <c r="BK972" s="243">
        <f>ROUND(I972*H972,2)</f>
        <v>0</v>
      </c>
      <c r="BL972" s="18" t="s">
        <v>605</v>
      </c>
      <c r="BM972" s="242" t="s">
        <v>1799</v>
      </c>
    </row>
    <row r="973" s="13" customFormat="1">
      <c r="A973" s="13"/>
      <c r="B973" s="244"/>
      <c r="C973" s="245"/>
      <c r="D973" s="246" t="s">
        <v>288</v>
      </c>
      <c r="E973" s="245"/>
      <c r="F973" s="248" t="s">
        <v>1800</v>
      </c>
      <c r="G973" s="245"/>
      <c r="H973" s="249">
        <v>1303.2739999999999</v>
      </c>
      <c r="I973" s="250"/>
      <c r="J973" s="245"/>
      <c r="K973" s="245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288</v>
      </c>
      <c r="AU973" s="255" t="s">
        <v>86</v>
      </c>
      <c r="AV973" s="13" t="s">
        <v>86</v>
      </c>
      <c r="AW973" s="13" t="s">
        <v>4</v>
      </c>
      <c r="AX973" s="13" t="s">
        <v>84</v>
      </c>
      <c r="AY973" s="255" t="s">
        <v>281</v>
      </c>
    </row>
    <row r="974" s="2" customFormat="1" ht="24.15" customHeight="1">
      <c r="A974" s="39"/>
      <c r="B974" s="40"/>
      <c r="C974" s="230" t="s">
        <v>1801</v>
      </c>
      <c r="D974" s="230" t="s">
        <v>283</v>
      </c>
      <c r="E974" s="231" t="s">
        <v>1802</v>
      </c>
      <c r="F974" s="232" t="s">
        <v>1803</v>
      </c>
      <c r="G974" s="233" t="s">
        <v>321</v>
      </c>
      <c r="H974" s="234">
        <v>1437.357</v>
      </c>
      <c r="I974" s="235"/>
      <c r="J974" s="236">
        <f>ROUND(I974*H974,2)</f>
        <v>0</v>
      </c>
      <c r="K974" s="237"/>
      <c r="L974" s="45"/>
      <c r="M974" s="238" t="s">
        <v>1</v>
      </c>
      <c r="N974" s="239" t="s">
        <v>42</v>
      </c>
      <c r="O974" s="92"/>
      <c r="P974" s="240">
        <f>O974*H974</f>
        <v>0</v>
      </c>
      <c r="Q974" s="240">
        <v>0</v>
      </c>
      <c r="R974" s="240">
        <f>Q974*H974</f>
        <v>0</v>
      </c>
      <c r="S974" s="240">
        <v>0</v>
      </c>
      <c r="T974" s="241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2" t="s">
        <v>605</v>
      </c>
      <c r="AT974" s="242" t="s">
        <v>283</v>
      </c>
      <c r="AU974" s="242" t="s">
        <v>86</v>
      </c>
      <c r="AY974" s="18" t="s">
        <v>281</v>
      </c>
      <c r="BE974" s="243">
        <f>IF(N974="základní",J974,0)</f>
        <v>0</v>
      </c>
      <c r="BF974" s="243">
        <f>IF(N974="snížená",J974,0)</f>
        <v>0</v>
      </c>
      <c r="BG974" s="243">
        <f>IF(N974="zákl. přenesená",J974,0)</f>
        <v>0</v>
      </c>
      <c r="BH974" s="243">
        <f>IF(N974="sníž. přenesená",J974,0)</f>
        <v>0</v>
      </c>
      <c r="BI974" s="243">
        <f>IF(N974="nulová",J974,0)</f>
        <v>0</v>
      </c>
      <c r="BJ974" s="18" t="s">
        <v>84</v>
      </c>
      <c r="BK974" s="243">
        <f>ROUND(I974*H974,2)</f>
        <v>0</v>
      </c>
      <c r="BL974" s="18" t="s">
        <v>605</v>
      </c>
      <c r="BM974" s="242" t="s">
        <v>1804</v>
      </c>
    </row>
    <row r="975" s="2" customFormat="1" ht="24.15" customHeight="1">
      <c r="A975" s="39"/>
      <c r="B975" s="40"/>
      <c r="C975" s="230" t="s">
        <v>1805</v>
      </c>
      <c r="D975" s="230" t="s">
        <v>283</v>
      </c>
      <c r="E975" s="231" t="s">
        <v>1806</v>
      </c>
      <c r="F975" s="232" t="s">
        <v>1807</v>
      </c>
      <c r="G975" s="233" t="s">
        <v>304</v>
      </c>
      <c r="H975" s="234">
        <v>10.651999999999999</v>
      </c>
      <c r="I975" s="235"/>
      <c r="J975" s="236">
        <f>ROUND(I975*H975,2)</f>
        <v>0</v>
      </c>
      <c r="K975" s="237"/>
      <c r="L975" s="45"/>
      <c r="M975" s="238" t="s">
        <v>1</v>
      </c>
      <c r="N975" s="239" t="s">
        <v>42</v>
      </c>
      <c r="O975" s="92"/>
      <c r="P975" s="240">
        <f>O975*H975</f>
        <v>0</v>
      </c>
      <c r="Q975" s="240">
        <v>0</v>
      </c>
      <c r="R975" s="240">
        <f>Q975*H975</f>
        <v>0</v>
      </c>
      <c r="S975" s="240">
        <v>0</v>
      </c>
      <c r="T975" s="24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2" t="s">
        <v>605</v>
      </c>
      <c r="AT975" s="242" t="s">
        <v>283</v>
      </c>
      <c r="AU975" s="242" t="s">
        <v>86</v>
      </c>
      <c r="AY975" s="18" t="s">
        <v>281</v>
      </c>
      <c r="BE975" s="243">
        <f>IF(N975="základní",J975,0)</f>
        <v>0</v>
      </c>
      <c r="BF975" s="243">
        <f>IF(N975="snížená",J975,0)</f>
        <v>0</v>
      </c>
      <c r="BG975" s="243">
        <f>IF(N975="zákl. přenesená",J975,0)</f>
        <v>0</v>
      </c>
      <c r="BH975" s="243">
        <f>IF(N975="sníž. přenesená",J975,0)</f>
        <v>0</v>
      </c>
      <c r="BI975" s="243">
        <f>IF(N975="nulová",J975,0)</f>
        <v>0</v>
      </c>
      <c r="BJ975" s="18" t="s">
        <v>84</v>
      </c>
      <c r="BK975" s="243">
        <f>ROUND(I975*H975,2)</f>
        <v>0</v>
      </c>
      <c r="BL975" s="18" t="s">
        <v>605</v>
      </c>
      <c r="BM975" s="242" t="s">
        <v>1808</v>
      </c>
    </row>
    <row r="976" s="12" customFormat="1" ht="22.8" customHeight="1">
      <c r="A976" s="12"/>
      <c r="B976" s="214"/>
      <c r="C976" s="215"/>
      <c r="D976" s="216" t="s">
        <v>76</v>
      </c>
      <c r="E976" s="228" t="s">
        <v>1002</v>
      </c>
      <c r="F976" s="228" t="s">
        <v>1809</v>
      </c>
      <c r="G976" s="215"/>
      <c r="H976" s="215"/>
      <c r="I976" s="218"/>
      <c r="J976" s="229">
        <f>BK976</f>
        <v>0</v>
      </c>
      <c r="K976" s="215"/>
      <c r="L976" s="220"/>
      <c r="M976" s="221"/>
      <c r="N976" s="222"/>
      <c r="O976" s="222"/>
      <c r="P976" s="223">
        <f>SUM(P977:P990)</f>
        <v>0</v>
      </c>
      <c r="Q976" s="222"/>
      <c r="R976" s="223">
        <f>SUM(R977:R990)</f>
        <v>24.350800000000007</v>
      </c>
      <c r="S976" s="222"/>
      <c r="T976" s="224">
        <f>SUM(T977:T990)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25" t="s">
        <v>86</v>
      </c>
      <c r="AT976" s="226" t="s">
        <v>76</v>
      </c>
      <c r="AU976" s="226" t="s">
        <v>84</v>
      </c>
      <c r="AY976" s="225" t="s">
        <v>281</v>
      </c>
      <c r="BK976" s="227">
        <f>SUM(BK977:BK990)</f>
        <v>0</v>
      </c>
    </row>
    <row r="977" s="2" customFormat="1" ht="16.5" customHeight="1">
      <c r="A977" s="39"/>
      <c r="B977" s="40"/>
      <c r="C977" s="230" t="s">
        <v>1810</v>
      </c>
      <c r="D977" s="230" t="s">
        <v>283</v>
      </c>
      <c r="E977" s="231" t="s">
        <v>1811</v>
      </c>
      <c r="F977" s="232" t="s">
        <v>1812</v>
      </c>
      <c r="G977" s="233" t="s">
        <v>321</v>
      </c>
      <c r="H977" s="234">
        <v>1160</v>
      </c>
      <c r="I977" s="235"/>
      <c r="J977" s="236">
        <f>ROUND(I977*H977,2)</f>
        <v>0</v>
      </c>
      <c r="K977" s="237"/>
      <c r="L977" s="45"/>
      <c r="M977" s="238" t="s">
        <v>1</v>
      </c>
      <c r="N977" s="239" t="s">
        <v>42</v>
      </c>
      <c r="O977" s="92"/>
      <c r="P977" s="240">
        <f>O977*H977</f>
        <v>0</v>
      </c>
      <c r="Q977" s="240">
        <v>0.00029999999999999997</v>
      </c>
      <c r="R977" s="240">
        <f>Q977*H977</f>
        <v>0.34799999999999998</v>
      </c>
      <c r="S977" s="240">
        <v>0</v>
      </c>
      <c r="T977" s="241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2" t="s">
        <v>605</v>
      </c>
      <c r="AT977" s="242" t="s">
        <v>283</v>
      </c>
      <c r="AU977" s="242" t="s">
        <v>86</v>
      </c>
      <c r="AY977" s="18" t="s">
        <v>281</v>
      </c>
      <c r="BE977" s="243">
        <f>IF(N977="základní",J977,0)</f>
        <v>0</v>
      </c>
      <c r="BF977" s="243">
        <f>IF(N977="snížená",J977,0)</f>
        <v>0</v>
      </c>
      <c r="BG977" s="243">
        <f>IF(N977="zákl. přenesená",J977,0)</f>
        <v>0</v>
      </c>
      <c r="BH977" s="243">
        <f>IF(N977="sníž. přenesená",J977,0)</f>
        <v>0</v>
      </c>
      <c r="BI977" s="243">
        <f>IF(N977="nulová",J977,0)</f>
        <v>0</v>
      </c>
      <c r="BJ977" s="18" t="s">
        <v>84</v>
      </c>
      <c r="BK977" s="243">
        <f>ROUND(I977*H977,2)</f>
        <v>0</v>
      </c>
      <c r="BL977" s="18" t="s">
        <v>605</v>
      </c>
      <c r="BM977" s="242" t="s">
        <v>1813</v>
      </c>
    </row>
    <row r="978" s="2" customFormat="1" ht="24.15" customHeight="1">
      <c r="A978" s="39"/>
      <c r="B978" s="40"/>
      <c r="C978" s="230" t="s">
        <v>1814</v>
      </c>
      <c r="D978" s="230" t="s">
        <v>283</v>
      </c>
      <c r="E978" s="231" t="s">
        <v>1815</v>
      </c>
      <c r="F978" s="232" t="s">
        <v>1816</v>
      </c>
      <c r="G978" s="233" t="s">
        <v>321</v>
      </c>
      <c r="H978" s="234">
        <v>1160</v>
      </c>
      <c r="I978" s="235"/>
      <c r="J978" s="236">
        <f>ROUND(I978*H978,2)</f>
        <v>0</v>
      </c>
      <c r="K978" s="237"/>
      <c r="L978" s="45"/>
      <c r="M978" s="238" t="s">
        <v>1</v>
      </c>
      <c r="N978" s="239" t="s">
        <v>42</v>
      </c>
      <c r="O978" s="92"/>
      <c r="P978" s="240">
        <f>O978*H978</f>
        <v>0</v>
      </c>
      <c r="Q978" s="240">
        <v>0.0015</v>
      </c>
      <c r="R978" s="240">
        <f>Q978*H978</f>
        <v>1.74</v>
      </c>
      <c r="S978" s="240">
        <v>0</v>
      </c>
      <c r="T978" s="241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2" t="s">
        <v>605</v>
      </c>
      <c r="AT978" s="242" t="s">
        <v>283</v>
      </c>
      <c r="AU978" s="242" t="s">
        <v>86</v>
      </c>
      <c r="AY978" s="18" t="s">
        <v>281</v>
      </c>
      <c r="BE978" s="243">
        <f>IF(N978="základní",J978,0)</f>
        <v>0</v>
      </c>
      <c r="BF978" s="243">
        <f>IF(N978="snížená",J978,0)</f>
        <v>0</v>
      </c>
      <c r="BG978" s="243">
        <f>IF(N978="zákl. přenesená",J978,0)</f>
        <v>0</v>
      </c>
      <c r="BH978" s="243">
        <f>IF(N978="sníž. přenesená",J978,0)</f>
        <v>0</v>
      </c>
      <c r="BI978" s="243">
        <f>IF(N978="nulová",J978,0)</f>
        <v>0</v>
      </c>
      <c r="BJ978" s="18" t="s">
        <v>84</v>
      </c>
      <c r="BK978" s="243">
        <f>ROUND(I978*H978,2)</f>
        <v>0</v>
      </c>
      <c r="BL978" s="18" t="s">
        <v>605</v>
      </c>
      <c r="BM978" s="242" t="s">
        <v>1817</v>
      </c>
    </row>
    <row r="979" s="2" customFormat="1" ht="24.15" customHeight="1">
      <c r="A979" s="39"/>
      <c r="B979" s="40"/>
      <c r="C979" s="230" t="s">
        <v>1818</v>
      </c>
      <c r="D979" s="230" t="s">
        <v>283</v>
      </c>
      <c r="E979" s="231" t="s">
        <v>1819</v>
      </c>
      <c r="F979" s="232" t="s">
        <v>1820</v>
      </c>
      <c r="G979" s="233" t="s">
        <v>321</v>
      </c>
      <c r="H979" s="234">
        <v>1160</v>
      </c>
      <c r="I979" s="235"/>
      <c r="J979" s="236">
        <f>ROUND(I979*H979,2)</f>
        <v>0</v>
      </c>
      <c r="K979" s="237"/>
      <c r="L979" s="45"/>
      <c r="M979" s="238" t="s">
        <v>1</v>
      </c>
      <c r="N979" s="239" t="s">
        <v>42</v>
      </c>
      <c r="O979" s="92"/>
      <c r="P979" s="240">
        <f>O979*H979</f>
        <v>0</v>
      </c>
      <c r="Q979" s="240">
        <v>0</v>
      </c>
      <c r="R979" s="240">
        <f>Q979*H979</f>
        <v>0</v>
      </c>
      <c r="S979" s="240">
        <v>0</v>
      </c>
      <c r="T979" s="241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2" t="s">
        <v>605</v>
      </c>
      <c r="AT979" s="242" t="s">
        <v>283</v>
      </c>
      <c r="AU979" s="242" t="s">
        <v>86</v>
      </c>
      <c r="AY979" s="18" t="s">
        <v>281</v>
      </c>
      <c r="BE979" s="243">
        <f>IF(N979="základní",J979,0)</f>
        <v>0</v>
      </c>
      <c r="BF979" s="243">
        <f>IF(N979="snížená",J979,0)</f>
        <v>0</v>
      </c>
      <c r="BG979" s="243">
        <f>IF(N979="zákl. přenesená",J979,0)</f>
        <v>0</v>
      </c>
      <c r="BH979" s="243">
        <f>IF(N979="sníž. přenesená",J979,0)</f>
        <v>0</v>
      </c>
      <c r="BI979" s="243">
        <f>IF(N979="nulová",J979,0)</f>
        <v>0</v>
      </c>
      <c r="BJ979" s="18" t="s">
        <v>84</v>
      </c>
      <c r="BK979" s="243">
        <f>ROUND(I979*H979,2)</f>
        <v>0</v>
      </c>
      <c r="BL979" s="18" t="s">
        <v>605</v>
      </c>
      <c r="BM979" s="242" t="s">
        <v>1821</v>
      </c>
    </row>
    <row r="980" s="2" customFormat="1" ht="33" customHeight="1">
      <c r="A980" s="39"/>
      <c r="B980" s="40"/>
      <c r="C980" s="230" t="s">
        <v>1822</v>
      </c>
      <c r="D980" s="230" t="s">
        <v>283</v>
      </c>
      <c r="E980" s="231" t="s">
        <v>1823</v>
      </c>
      <c r="F980" s="232" t="s">
        <v>1824</v>
      </c>
      <c r="G980" s="233" t="s">
        <v>321</v>
      </c>
      <c r="H980" s="234">
        <v>1160</v>
      </c>
      <c r="I980" s="235"/>
      <c r="J980" s="236">
        <f>ROUND(I980*H980,2)</f>
        <v>0</v>
      </c>
      <c r="K980" s="237"/>
      <c r="L980" s="45"/>
      <c r="M980" s="238" t="s">
        <v>1</v>
      </c>
      <c r="N980" s="239" t="s">
        <v>42</v>
      </c>
      <c r="O980" s="92"/>
      <c r="P980" s="240">
        <f>O980*H980</f>
        <v>0</v>
      </c>
      <c r="Q980" s="240">
        <v>0.0051999999999999998</v>
      </c>
      <c r="R980" s="240">
        <f>Q980*H980</f>
        <v>6.032</v>
      </c>
      <c r="S980" s="240">
        <v>0</v>
      </c>
      <c r="T980" s="241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2" t="s">
        <v>605</v>
      </c>
      <c r="AT980" s="242" t="s">
        <v>283</v>
      </c>
      <c r="AU980" s="242" t="s">
        <v>86</v>
      </c>
      <c r="AY980" s="18" t="s">
        <v>281</v>
      </c>
      <c r="BE980" s="243">
        <f>IF(N980="základní",J980,0)</f>
        <v>0</v>
      </c>
      <c r="BF980" s="243">
        <f>IF(N980="snížená",J980,0)</f>
        <v>0</v>
      </c>
      <c r="BG980" s="243">
        <f>IF(N980="zákl. přenesená",J980,0)</f>
        <v>0</v>
      </c>
      <c r="BH980" s="243">
        <f>IF(N980="sníž. přenesená",J980,0)</f>
        <v>0</v>
      </c>
      <c r="BI980" s="243">
        <f>IF(N980="nulová",J980,0)</f>
        <v>0</v>
      </c>
      <c r="BJ980" s="18" t="s">
        <v>84</v>
      </c>
      <c r="BK980" s="243">
        <f>ROUND(I980*H980,2)</f>
        <v>0</v>
      </c>
      <c r="BL980" s="18" t="s">
        <v>605</v>
      </c>
      <c r="BM980" s="242" t="s">
        <v>1825</v>
      </c>
    </row>
    <row r="981" s="2" customFormat="1" ht="16.5" customHeight="1">
      <c r="A981" s="39"/>
      <c r="B981" s="40"/>
      <c r="C981" s="281" t="s">
        <v>1826</v>
      </c>
      <c r="D981" s="281" t="s">
        <v>1084</v>
      </c>
      <c r="E981" s="282" t="s">
        <v>1827</v>
      </c>
      <c r="F981" s="283" t="s">
        <v>1828</v>
      </c>
      <c r="G981" s="284" t="s">
        <v>321</v>
      </c>
      <c r="H981" s="285">
        <v>1276</v>
      </c>
      <c r="I981" s="286"/>
      <c r="J981" s="287">
        <f>ROUND(I981*H981,2)</f>
        <v>0</v>
      </c>
      <c r="K981" s="288"/>
      <c r="L981" s="289"/>
      <c r="M981" s="290" t="s">
        <v>1</v>
      </c>
      <c r="N981" s="291" t="s">
        <v>42</v>
      </c>
      <c r="O981" s="92"/>
      <c r="P981" s="240">
        <f>O981*H981</f>
        <v>0</v>
      </c>
      <c r="Q981" s="240">
        <v>0.0126</v>
      </c>
      <c r="R981" s="240">
        <f>Q981*H981</f>
        <v>16.0776</v>
      </c>
      <c r="S981" s="240">
        <v>0</v>
      </c>
      <c r="T981" s="241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2" t="s">
        <v>706</v>
      </c>
      <c r="AT981" s="242" t="s">
        <v>1084</v>
      </c>
      <c r="AU981" s="242" t="s">
        <v>86</v>
      </c>
      <c r="AY981" s="18" t="s">
        <v>281</v>
      </c>
      <c r="BE981" s="243">
        <f>IF(N981="základní",J981,0)</f>
        <v>0</v>
      </c>
      <c r="BF981" s="243">
        <f>IF(N981="snížená",J981,0)</f>
        <v>0</v>
      </c>
      <c r="BG981" s="243">
        <f>IF(N981="zákl. přenesená",J981,0)</f>
        <v>0</v>
      </c>
      <c r="BH981" s="243">
        <f>IF(N981="sníž. přenesená",J981,0)</f>
        <v>0</v>
      </c>
      <c r="BI981" s="243">
        <f>IF(N981="nulová",J981,0)</f>
        <v>0</v>
      </c>
      <c r="BJ981" s="18" t="s">
        <v>84</v>
      </c>
      <c r="BK981" s="243">
        <f>ROUND(I981*H981,2)</f>
        <v>0</v>
      </c>
      <c r="BL981" s="18" t="s">
        <v>605</v>
      </c>
      <c r="BM981" s="242" t="s">
        <v>1829</v>
      </c>
    </row>
    <row r="982" s="13" customFormat="1">
      <c r="A982" s="13"/>
      <c r="B982" s="244"/>
      <c r="C982" s="245"/>
      <c r="D982" s="246" t="s">
        <v>288</v>
      </c>
      <c r="E982" s="245"/>
      <c r="F982" s="248" t="s">
        <v>1830</v>
      </c>
      <c r="G982" s="245"/>
      <c r="H982" s="249">
        <v>1276</v>
      </c>
      <c r="I982" s="250"/>
      <c r="J982" s="245"/>
      <c r="K982" s="245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288</v>
      </c>
      <c r="AU982" s="255" t="s">
        <v>86</v>
      </c>
      <c r="AV982" s="13" t="s">
        <v>86</v>
      </c>
      <c r="AW982" s="13" t="s">
        <v>4</v>
      </c>
      <c r="AX982" s="13" t="s">
        <v>84</v>
      </c>
      <c r="AY982" s="255" t="s">
        <v>281</v>
      </c>
    </row>
    <row r="983" s="2" customFormat="1" ht="24.15" customHeight="1">
      <c r="A983" s="39"/>
      <c r="B983" s="40"/>
      <c r="C983" s="230" t="s">
        <v>1831</v>
      </c>
      <c r="D983" s="230" t="s">
        <v>283</v>
      </c>
      <c r="E983" s="231" t="s">
        <v>1832</v>
      </c>
      <c r="F983" s="232" t="s">
        <v>1833</v>
      </c>
      <c r="G983" s="233" t="s">
        <v>410</v>
      </c>
      <c r="H983" s="234">
        <v>250</v>
      </c>
      <c r="I983" s="235"/>
      <c r="J983" s="236">
        <f>ROUND(I983*H983,2)</f>
        <v>0</v>
      </c>
      <c r="K983" s="237"/>
      <c r="L983" s="45"/>
      <c r="M983" s="238" t="s">
        <v>1</v>
      </c>
      <c r="N983" s="239" t="s">
        <v>42</v>
      </c>
      <c r="O983" s="92"/>
      <c r="P983" s="240">
        <f>O983*H983</f>
        <v>0</v>
      </c>
      <c r="Q983" s="240">
        <v>0.00020000000000000001</v>
      </c>
      <c r="R983" s="240">
        <f>Q983*H983</f>
        <v>0.050000000000000003</v>
      </c>
      <c r="S983" s="240">
        <v>0</v>
      </c>
      <c r="T983" s="241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2" t="s">
        <v>605</v>
      </c>
      <c r="AT983" s="242" t="s">
        <v>283</v>
      </c>
      <c r="AU983" s="242" t="s">
        <v>86</v>
      </c>
      <c r="AY983" s="18" t="s">
        <v>281</v>
      </c>
      <c r="BE983" s="243">
        <f>IF(N983="základní",J983,0)</f>
        <v>0</v>
      </c>
      <c r="BF983" s="243">
        <f>IF(N983="snížená",J983,0)</f>
        <v>0</v>
      </c>
      <c r="BG983" s="243">
        <f>IF(N983="zákl. přenesená",J983,0)</f>
        <v>0</v>
      </c>
      <c r="BH983" s="243">
        <f>IF(N983="sníž. přenesená",J983,0)</f>
        <v>0</v>
      </c>
      <c r="BI983" s="243">
        <f>IF(N983="nulová",J983,0)</f>
        <v>0</v>
      </c>
      <c r="BJ983" s="18" t="s">
        <v>84</v>
      </c>
      <c r="BK983" s="243">
        <f>ROUND(I983*H983,2)</f>
        <v>0</v>
      </c>
      <c r="BL983" s="18" t="s">
        <v>605</v>
      </c>
      <c r="BM983" s="242" t="s">
        <v>1834</v>
      </c>
    </row>
    <row r="984" s="2" customFormat="1" ht="16.5" customHeight="1">
      <c r="A984" s="39"/>
      <c r="B984" s="40"/>
      <c r="C984" s="281" t="s">
        <v>1835</v>
      </c>
      <c r="D984" s="281" t="s">
        <v>1084</v>
      </c>
      <c r="E984" s="282" t="s">
        <v>1836</v>
      </c>
      <c r="F984" s="283" t="s">
        <v>1837</v>
      </c>
      <c r="G984" s="284" t="s">
        <v>410</v>
      </c>
      <c r="H984" s="285">
        <v>262.5</v>
      </c>
      <c r="I984" s="286"/>
      <c r="J984" s="287">
        <f>ROUND(I984*H984,2)</f>
        <v>0</v>
      </c>
      <c r="K984" s="288"/>
      <c r="L984" s="289"/>
      <c r="M984" s="290" t="s">
        <v>1</v>
      </c>
      <c r="N984" s="291" t="s">
        <v>42</v>
      </c>
      <c r="O984" s="92"/>
      <c r="P984" s="240">
        <f>O984*H984</f>
        <v>0</v>
      </c>
      <c r="Q984" s="240">
        <v>0.00012</v>
      </c>
      <c r="R984" s="240">
        <f>Q984*H984</f>
        <v>0.0315</v>
      </c>
      <c r="S984" s="240">
        <v>0</v>
      </c>
      <c r="T984" s="241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2" t="s">
        <v>706</v>
      </c>
      <c r="AT984" s="242" t="s">
        <v>1084</v>
      </c>
      <c r="AU984" s="242" t="s">
        <v>86</v>
      </c>
      <c r="AY984" s="18" t="s">
        <v>281</v>
      </c>
      <c r="BE984" s="243">
        <f>IF(N984="základní",J984,0)</f>
        <v>0</v>
      </c>
      <c r="BF984" s="243">
        <f>IF(N984="snížená",J984,0)</f>
        <v>0</v>
      </c>
      <c r="BG984" s="243">
        <f>IF(N984="zákl. přenesená",J984,0)</f>
        <v>0</v>
      </c>
      <c r="BH984" s="243">
        <f>IF(N984="sníž. přenesená",J984,0)</f>
        <v>0</v>
      </c>
      <c r="BI984" s="243">
        <f>IF(N984="nulová",J984,0)</f>
        <v>0</v>
      </c>
      <c r="BJ984" s="18" t="s">
        <v>84</v>
      </c>
      <c r="BK984" s="243">
        <f>ROUND(I984*H984,2)</f>
        <v>0</v>
      </c>
      <c r="BL984" s="18" t="s">
        <v>605</v>
      </c>
      <c r="BM984" s="242" t="s">
        <v>1838</v>
      </c>
    </row>
    <row r="985" s="13" customFormat="1">
      <c r="A985" s="13"/>
      <c r="B985" s="244"/>
      <c r="C985" s="245"/>
      <c r="D985" s="246" t="s">
        <v>288</v>
      </c>
      <c r="E985" s="245"/>
      <c r="F985" s="248" t="s">
        <v>1839</v>
      </c>
      <c r="G985" s="245"/>
      <c r="H985" s="249">
        <v>262.5</v>
      </c>
      <c r="I985" s="250"/>
      <c r="J985" s="245"/>
      <c r="K985" s="245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288</v>
      </c>
      <c r="AU985" s="255" t="s">
        <v>86</v>
      </c>
      <c r="AV985" s="13" t="s">
        <v>86</v>
      </c>
      <c r="AW985" s="13" t="s">
        <v>4</v>
      </c>
      <c r="AX985" s="13" t="s">
        <v>84</v>
      </c>
      <c r="AY985" s="255" t="s">
        <v>281</v>
      </c>
    </row>
    <row r="986" s="2" customFormat="1" ht="24.15" customHeight="1">
      <c r="A986" s="39"/>
      <c r="B986" s="40"/>
      <c r="C986" s="230" t="s">
        <v>1840</v>
      </c>
      <c r="D986" s="230" t="s">
        <v>283</v>
      </c>
      <c r="E986" s="231" t="s">
        <v>1841</v>
      </c>
      <c r="F986" s="232" t="s">
        <v>1842</v>
      </c>
      <c r="G986" s="233" t="s">
        <v>410</v>
      </c>
      <c r="H986" s="234">
        <v>200</v>
      </c>
      <c r="I986" s="235"/>
      <c r="J986" s="236">
        <f>ROUND(I986*H986,2)</f>
        <v>0</v>
      </c>
      <c r="K986" s="237"/>
      <c r="L986" s="45"/>
      <c r="M986" s="238" t="s">
        <v>1</v>
      </c>
      <c r="N986" s="239" t="s">
        <v>42</v>
      </c>
      <c r="O986" s="92"/>
      <c r="P986" s="240">
        <f>O986*H986</f>
        <v>0</v>
      </c>
      <c r="Q986" s="240">
        <v>0.00018000000000000001</v>
      </c>
      <c r="R986" s="240">
        <f>Q986*H986</f>
        <v>0.036000000000000004</v>
      </c>
      <c r="S986" s="240">
        <v>0</v>
      </c>
      <c r="T986" s="241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2" t="s">
        <v>605</v>
      </c>
      <c r="AT986" s="242" t="s">
        <v>283</v>
      </c>
      <c r="AU986" s="242" t="s">
        <v>86</v>
      </c>
      <c r="AY986" s="18" t="s">
        <v>281</v>
      </c>
      <c r="BE986" s="243">
        <f>IF(N986="základní",J986,0)</f>
        <v>0</v>
      </c>
      <c r="BF986" s="243">
        <f>IF(N986="snížená",J986,0)</f>
        <v>0</v>
      </c>
      <c r="BG986" s="243">
        <f>IF(N986="zákl. přenesená",J986,0)</f>
        <v>0</v>
      </c>
      <c r="BH986" s="243">
        <f>IF(N986="sníž. přenesená",J986,0)</f>
        <v>0</v>
      </c>
      <c r="BI986" s="243">
        <f>IF(N986="nulová",J986,0)</f>
        <v>0</v>
      </c>
      <c r="BJ986" s="18" t="s">
        <v>84</v>
      </c>
      <c r="BK986" s="243">
        <f>ROUND(I986*H986,2)</f>
        <v>0</v>
      </c>
      <c r="BL986" s="18" t="s">
        <v>605</v>
      </c>
      <c r="BM986" s="242" t="s">
        <v>1843</v>
      </c>
    </row>
    <row r="987" s="2" customFormat="1" ht="16.5" customHeight="1">
      <c r="A987" s="39"/>
      <c r="B987" s="40"/>
      <c r="C987" s="281" t="s">
        <v>1844</v>
      </c>
      <c r="D987" s="281" t="s">
        <v>1084</v>
      </c>
      <c r="E987" s="282" t="s">
        <v>1836</v>
      </c>
      <c r="F987" s="283" t="s">
        <v>1837</v>
      </c>
      <c r="G987" s="284" t="s">
        <v>410</v>
      </c>
      <c r="H987" s="285">
        <v>210</v>
      </c>
      <c r="I987" s="286"/>
      <c r="J987" s="287">
        <f>ROUND(I987*H987,2)</f>
        <v>0</v>
      </c>
      <c r="K987" s="288"/>
      <c r="L987" s="289"/>
      <c r="M987" s="290" t="s">
        <v>1</v>
      </c>
      <c r="N987" s="291" t="s">
        <v>42</v>
      </c>
      <c r="O987" s="92"/>
      <c r="P987" s="240">
        <f>O987*H987</f>
        <v>0</v>
      </c>
      <c r="Q987" s="240">
        <v>0.00012</v>
      </c>
      <c r="R987" s="240">
        <f>Q987*H987</f>
        <v>0.0252</v>
      </c>
      <c r="S987" s="240">
        <v>0</v>
      </c>
      <c r="T987" s="241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2" t="s">
        <v>706</v>
      </c>
      <c r="AT987" s="242" t="s">
        <v>1084</v>
      </c>
      <c r="AU987" s="242" t="s">
        <v>86</v>
      </c>
      <c r="AY987" s="18" t="s">
        <v>281</v>
      </c>
      <c r="BE987" s="243">
        <f>IF(N987="základní",J987,0)</f>
        <v>0</v>
      </c>
      <c r="BF987" s="243">
        <f>IF(N987="snížená",J987,0)</f>
        <v>0</v>
      </c>
      <c r="BG987" s="243">
        <f>IF(N987="zákl. přenesená",J987,0)</f>
        <v>0</v>
      </c>
      <c r="BH987" s="243">
        <f>IF(N987="sníž. přenesená",J987,0)</f>
        <v>0</v>
      </c>
      <c r="BI987" s="243">
        <f>IF(N987="nulová",J987,0)</f>
        <v>0</v>
      </c>
      <c r="BJ987" s="18" t="s">
        <v>84</v>
      </c>
      <c r="BK987" s="243">
        <f>ROUND(I987*H987,2)</f>
        <v>0</v>
      </c>
      <c r="BL987" s="18" t="s">
        <v>605</v>
      </c>
      <c r="BM987" s="242" t="s">
        <v>1845</v>
      </c>
    </row>
    <row r="988" s="13" customFormat="1">
      <c r="A988" s="13"/>
      <c r="B988" s="244"/>
      <c r="C988" s="245"/>
      <c r="D988" s="246" t="s">
        <v>288</v>
      </c>
      <c r="E988" s="245"/>
      <c r="F988" s="248" t="s">
        <v>1846</v>
      </c>
      <c r="G988" s="245"/>
      <c r="H988" s="249">
        <v>210</v>
      </c>
      <c r="I988" s="250"/>
      <c r="J988" s="245"/>
      <c r="K988" s="245"/>
      <c r="L988" s="251"/>
      <c r="M988" s="252"/>
      <c r="N988" s="253"/>
      <c r="O988" s="253"/>
      <c r="P988" s="253"/>
      <c r="Q988" s="253"/>
      <c r="R988" s="253"/>
      <c r="S988" s="253"/>
      <c r="T988" s="25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5" t="s">
        <v>288</v>
      </c>
      <c r="AU988" s="255" t="s">
        <v>86</v>
      </c>
      <c r="AV988" s="13" t="s">
        <v>86</v>
      </c>
      <c r="AW988" s="13" t="s">
        <v>4</v>
      </c>
      <c r="AX988" s="13" t="s">
        <v>84</v>
      </c>
      <c r="AY988" s="255" t="s">
        <v>281</v>
      </c>
    </row>
    <row r="989" s="2" customFormat="1" ht="16.5" customHeight="1">
      <c r="A989" s="39"/>
      <c r="B989" s="40"/>
      <c r="C989" s="230" t="s">
        <v>1847</v>
      </c>
      <c r="D989" s="230" t="s">
        <v>283</v>
      </c>
      <c r="E989" s="231" t="s">
        <v>1848</v>
      </c>
      <c r="F989" s="232" t="s">
        <v>1849</v>
      </c>
      <c r="G989" s="233" t="s">
        <v>410</v>
      </c>
      <c r="H989" s="234">
        <v>350</v>
      </c>
      <c r="I989" s="235"/>
      <c r="J989" s="236">
        <f>ROUND(I989*H989,2)</f>
        <v>0</v>
      </c>
      <c r="K989" s="237"/>
      <c r="L989" s="45"/>
      <c r="M989" s="238" t="s">
        <v>1</v>
      </c>
      <c r="N989" s="239" t="s">
        <v>42</v>
      </c>
      <c r="O989" s="92"/>
      <c r="P989" s="240">
        <f>O989*H989</f>
        <v>0</v>
      </c>
      <c r="Q989" s="240">
        <v>3.0000000000000001E-05</v>
      </c>
      <c r="R989" s="240">
        <f>Q989*H989</f>
        <v>0.010500000000000001</v>
      </c>
      <c r="S989" s="240">
        <v>0</v>
      </c>
      <c r="T989" s="241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2" t="s">
        <v>605</v>
      </c>
      <c r="AT989" s="242" t="s">
        <v>283</v>
      </c>
      <c r="AU989" s="242" t="s">
        <v>86</v>
      </c>
      <c r="AY989" s="18" t="s">
        <v>281</v>
      </c>
      <c r="BE989" s="243">
        <f>IF(N989="základní",J989,0)</f>
        <v>0</v>
      </c>
      <c r="BF989" s="243">
        <f>IF(N989="snížená",J989,0)</f>
        <v>0</v>
      </c>
      <c r="BG989" s="243">
        <f>IF(N989="zákl. přenesená",J989,0)</f>
        <v>0</v>
      </c>
      <c r="BH989" s="243">
        <f>IF(N989="sníž. přenesená",J989,0)</f>
        <v>0</v>
      </c>
      <c r="BI989" s="243">
        <f>IF(N989="nulová",J989,0)</f>
        <v>0</v>
      </c>
      <c r="BJ989" s="18" t="s">
        <v>84</v>
      </c>
      <c r="BK989" s="243">
        <f>ROUND(I989*H989,2)</f>
        <v>0</v>
      </c>
      <c r="BL989" s="18" t="s">
        <v>605</v>
      </c>
      <c r="BM989" s="242" t="s">
        <v>1850</v>
      </c>
    </row>
    <row r="990" s="2" customFormat="1" ht="24.15" customHeight="1">
      <c r="A990" s="39"/>
      <c r="B990" s="40"/>
      <c r="C990" s="230" t="s">
        <v>1851</v>
      </c>
      <c r="D990" s="230" t="s">
        <v>283</v>
      </c>
      <c r="E990" s="231" t="s">
        <v>1852</v>
      </c>
      <c r="F990" s="232" t="s">
        <v>1853</v>
      </c>
      <c r="G990" s="233" t="s">
        <v>304</v>
      </c>
      <c r="H990" s="234">
        <v>24.350999999999999</v>
      </c>
      <c r="I990" s="235"/>
      <c r="J990" s="236">
        <f>ROUND(I990*H990,2)</f>
        <v>0</v>
      </c>
      <c r="K990" s="237"/>
      <c r="L990" s="45"/>
      <c r="M990" s="238" t="s">
        <v>1</v>
      </c>
      <c r="N990" s="239" t="s">
        <v>42</v>
      </c>
      <c r="O990" s="92"/>
      <c r="P990" s="240">
        <f>O990*H990</f>
        <v>0</v>
      </c>
      <c r="Q990" s="240">
        <v>0</v>
      </c>
      <c r="R990" s="240">
        <f>Q990*H990</f>
        <v>0</v>
      </c>
      <c r="S990" s="240">
        <v>0</v>
      </c>
      <c r="T990" s="241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2" t="s">
        <v>605</v>
      </c>
      <c r="AT990" s="242" t="s">
        <v>283</v>
      </c>
      <c r="AU990" s="242" t="s">
        <v>86</v>
      </c>
      <c r="AY990" s="18" t="s">
        <v>281</v>
      </c>
      <c r="BE990" s="243">
        <f>IF(N990="základní",J990,0)</f>
        <v>0</v>
      </c>
      <c r="BF990" s="243">
        <f>IF(N990="snížená",J990,0)</f>
        <v>0</v>
      </c>
      <c r="BG990" s="243">
        <f>IF(N990="zákl. přenesená",J990,0)</f>
        <v>0</v>
      </c>
      <c r="BH990" s="243">
        <f>IF(N990="sníž. přenesená",J990,0)</f>
        <v>0</v>
      </c>
      <c r="BI990" s="243">
        <f>IF(N990="nulová",J990,0)</f>
        <v>0</v>
      </c>
      <c r="BJ990" s="18" t="s">
        <v>84</v>
      </c>
      <c r="BK990" s="243">
        <f>ROUND(I990*H990,2)</f>
        <v>0</v>
      </c>
      <c r="BL990" s="18" t="s">
        <v>605</v>
      </c>
      <c r="BM990" s="242" t="s">
        <v>1854</v>
      </c>
    </row>
    <row r="991" s="12" customFormat="1" ht="22.8" customHeight="1">
      <c r="A991" s="12"/>
      <c r="B991" s="214"/>
      <c r="C991" s="215"/>
      <c r="D991" s="216" t="s">
        <v>76</v>
      </c>
      <c r="E991" s="228" t="s">
        <v>1855</v>
      </c>
      <c r="F991" s="228" t="s">
        <v>1856</v>
      </c>
      <c r="G991" s="215"/>
      <c r="H991" s="215"/>
      <c r="I991" s="218"/>
      <c r="J991" s="229">
        <f>BK991</f>
        <v>0</v>
      </c>
      <c r="K991" s="215"/>
      <c r="L991" s="220"/>
      <c r="M991" s="221"/>
      <c r="N991" s="222"/>
      <c r="O991" s="222"/>
      <c r="P991" s="223">
        <f>SUM(P992:P1107)</f>
        <v>0</v>
      </c>
      <c r="Q991" s="222"/>
      <c r="R991" s="223">
        <f>SUM(R992:R1107)</f>
        <v>1.8280198400000001</v>
      </c>
      <c r="S991" s="222"/>
      <c r="T991" s="224">
        <f>SUM(T992:T1107)</f>
        <v>0</v>
      </c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R991" s="225" t="s">
        <v>86</v>
      </c>
      <c r="AT991" s="226" t="s">
        <v>76</v>
      </c>
      <c r="AU991" s="226" t="s">
        <v>84</v>
      </c>
      <c r="AY991" s="225" t="s">
        <v>281</v>
      </c>
      <c r="BK991" s="227">
        <f>SUM(BK992:BK1107)</f>
        <v>0</v>
      </c>
    </row>
    <row r="992" s="2" customFormat="1" ht="24.15" customHeight="1">
      <c r="A992" s="39"/>
      <c r="B992" s="40"/>
      <c r="C992" s="230" t="s">
        <v>1857</v>
      </c>
      <c r="D992" s="230" t="s">
        <v>283</v>
      </c>
      <c r="E992" s="231" t="s">
        <v>1858</v>
      </c>
      <c r="F992" s="232" t="s">
        <v>1859</v>
      </c>
      <c r="G992" s="233" t="s">
        <v>321</v>
      </c>
      <c r="H992" s="234">
        <v>3841.1399999999999</v>
      </c>
      <c r="I992" s="235"/>
      <c r="J992" s="236">
        <f>ROUND(I992*H992,2)</f>
        <v>0</v>
      </c>
      <c r="K992" s="237"/>
      <c r="L992" s="45"/>
      <c r="M992" s="238" t="s">
        <v>1</v>
      </c>
      <c r="N992" s="239" t="s">
        <v>42</v>
      </c>
      <c r="O992" s="92"/>
      <c r="P992" s="240">
        <f>O992*H992</f>
        <v>0</v>
      </c>
      <c r="Q992" s="240">
        <v>0</v>
      </c>
      <c r="R992" s="240">
        <f>Q992*H992</f>
        <v>0</v>
      </c>
      <c r="S992" s="240">
        <v>0</v>
      </c>
      <c r="T992" s="241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2" t="s">
        <v>605</v>
      </c>
      <c r="AT992" s="242" t="s">
        <v>283</v>
      </c>
      <c r="AU992" s="242" t="s">
        <v>86</v>
      </c>
      <c r="AY992" s="18" t="s">
        <v>281</v>
      </c>
      <c r="BE992" s="243">
        <f>IF(N992="základní",J992,0)</f>
        <v>0</v>
      </c>
      <c r="BF992" s="243">
        <f>IF(N992="snížená",J992,0)</f>
        <v>0</v>
      </c>
      <c r="BG992" s="243">
        <f>IF(N992="zákl. přenesená",J992,0)</f>
        <v>0</v>
      </c>
      <c r="BH992" s="243">
        <f>IF(N992="sníž. přenesená",J992,0)</f>
        <v>0</v>
      </c>
      <c r="BI992" s="243">
        <f>IF(N992="nulová",J992,0)</f>
        <v>0</v>
      </c>
      <c r="BJ992" s="18" t="s">
        <v>84</v>
      </c>
      <c r="BK992" s="243">
        <f>ROUND(I992*H992,2)</f>
        <v>0</v>
      </c>
      <c r="BL992" s="18" t="s">
        <v>605</v>
      </c>
      <c r="BM992" s="242" t="s">
        <v>1860</v>
      </c>
    </row>
    <row r="993" s="2" customFormat="1" ht="24.15" customHeight="1">
      <c r="A993" s="39"/>
      <c r="B993" s="40"/>
      <c r="C993" s="230" t="s">
        <v>1861</v>
      </c>
      <c r="D993" s="230" t="s">
        <v>283</v>
      </c>
      <c r="E993" s="231" t="s">
        <v>1862</v>
      </c>
      <c r="F993" s="232" t="s">
        <v>1863</v>
      </c>
      <c r="G993" s="233" t="s">
        <v>321</v>
      </c>
      <c r="H993" s="234">
        <v>3841.1399999999999</v>
      </c>
      <c r="I993" s="235"/>
      <c r="J993" s="236">
        <f>ROUND(I993*H993,2)</f>
        <v>0</v>
      </c>
      <c r="K993" s="237"/>
      <c r="L993" s="45"/>
      <c r="M993" s="238" t="s">
        <v>1</v>
      </c>
      <c r="N993" s="239" t="s">
        <v>42</v>
      </c>
      <c r="O993" s="92"/>
      <c r="P993" s="240">
        <f>O993*H993</f>
        <v>0</v>
      </c>
      <c r="Q993" s="240">
        <v>0.00020000000000000001</v>
      </c>
      <c r="R993" s="240">
        <f>Q993*H993</f>
        <v>0.76822800000000002</v>
      </c>
      <c r="S993" s="240">
        <v>0</v>
      </c>
      <c r="T993" s="241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2" t="s">
        <v>605</v>
      </c>
      <c r="AT993" s="242" t="s">
        <v>283</v>
      </c>
      <c r="AU993" s="242" t="s">
        <v>86</v>
      </c>
      <c r="AY993" s="18" t="s">
        <v>281</v>
      </c>
      <c r="BE993" s="243">
        <f>IF(N993="základní",J993,0)</f>
        <v>0</v>
      </c>
      <c r="BF993" s="243">
        <f>IF(N993="snížená",J993,0)</f>
        <v>0</v>
      </c>
      <c r="BG993" s="243">
        <f>IF(N993="zákl. přenesená",J993,0)</f>
        <v>0</v>
      </c>
      <c r="BH993" s="243">
        <f>IF(N993="sníž. přenesená",J993,0)</f>
        <v>0</v>
      </c>
      <c r="BI993" s="243">
        <f>IF(N993="nulová",J993,0)</f>
        <v>0</v>
      </c>
      <c r="BJ993" s="18" t="s">
        <v>84</v>
      </c>
      <c r="BK993" s="243">
        <f>ROUND(I993*H993,2)</f>
        <v>0</v>
      </c>
      <c r="BL993" s="18" t="s">
        <v>605</v>
      </c>
      <c r="BM993" s="242" t="s">
        <v>1864</v>
      </c>
    </row>
    <row r="994" s="2" customFormat="1" ht="33" customHeight="1">
      <c r="A994" s="39"/>
      <c r="B994" s="40"/>
      <c r="C994" s="230" t="s">
        <v>1865</v>
      </c>
      <c r="D994" s="230" t="s">
        <v>283</v>
      </c>
      <c r="E994" s="231" t="s">
        <v>1866</v>
      </c>
      <c r="F994" s="232" t="s">
        <v>1867</v>
      </c>
      <c r="G994" s="233" t="s">
        <v>321</v>
      </c>
      <c r="H994" s="234">
        <v>358.99599999999998</v>
      </c>
      <c r="I994" s="235"/>
      <c r="J994" s="236">
        <f>ROUND(I994*H994,2)</f>
        <v>0</v>
      </c>
      <c r="K994" s="237"/>
      <c r="L994" s="45"/>
      <c r="M994" s="238" t="s">
        <v>1</v>
      </c>
      <c r="N994" s="239" t="s">
        <v>42</v>
      </c>
      <c r="O994" s="92"/>
      <c r="P994" s="240">
        <f>O994*H994</f>
        <v>0</v>
      </c>
      <c r="Q994" s="240">
        <v>1.0000000000000001E-05</v>
      </c>
      <c r="R994" s="240">
        <f>Q994*H994</f>
        <v>0.0035899600000000001</v>
      </c>
      <c r="S994" s="240">
        <v>0</v>
      </c>
      <c r="T994" s="241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2" t="s">
        <v>605</v>
      </c>
      <c r="AT994" s="242" t="s">
        <v>283</v>
      </c>
      <c r="AU994" s="242" t="s">
        <v>86</v>
      </c>
      <c r="AY994" s="18" t="s">
        <v>281</v>
      </c>
      <c r="BE994" s="243">
        <f>IF(N994="základní",J994,0)</f>
        <v>0</v>
      </c>
      <c r="BF994" s="243">
        <f>IF(N994="snížená",J994,0)</f>
        <v>0</v>
      </c>
      <c r="BG994" s="243">
        <f>IF(N994="zákl. přenesená",J994,0)</f>
        <v>0</v>
      </c>
      <c r="BH994" s="243">
        <f>IF(N994="sníž. přenesená",J994,0)</f>
        <v>0</v>
      </c>
      <c r="BI994" s="243">
        <f>IF(N994="nulová",J994,0)</f>
        <v>0</v>
      </c>
      <c r="BJ994" s="18" t="s">
        <v>84</v>
      </c>
      <c r="BK994" s="243">
        <f>ROUND(I994*H994,2)</f>
        <v>0</v>
      </c>
      <c r="BL994" s="18" t="s">
        <v>605</v>
      </c>
      <c r="BM994" s="242" t="s">
        <v>1868</v>
      </c>
    </row>
    <row r="995" s="13" customFormat="1">
      <c r="A995" s="13"/>
      <c r="B995" s="244"/>
      <c r="C995" s="245"/>
      <c r="D995" s="246" t="s">
        <v>288</v>
      </c>
      <c r="E995" s="247" t="s">
        <v>1</v>
      </c>
      <c r="F995" s="248" t="s">
        <v>1869</v>
      </c>
      <c r="G995" s="245"/>
      <c r="H995" s="249">
        <v>1.3999999999999999</v>
      </c>
      <c r="I995" s="250"/>
      <c r="J995" s="245"/>
      <c r="K995" s="245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288</v>
      </c>
      <c r="AU995" s="255" t="s">
        <v>86</v>
      </c>
      <c r="AV995" s="13" t="s">
        <v>86</v>
      </c>
      <c r="AW995" s="13" t="s">
        <v>33</v>
      </c>
      <c r="AX995" s="13" t="s">
        <v>77</v>
      </c>
      <c r="AY995" s="255" t="s">
        <v>281</v>
      </c>
    </row>
    <row r="996" s="13" customFormat="1">
      <c r="A996" s="13"/>
      <c r="B996" s="244"/>
      <c r="C996" s="245"/>
      <c r="D996" s="246" t="s">
        <v>288</v>
      </c>
      <c r="E996" s="247" t="s">
        <v>1</v>
      </c>
      <c r="F996" s="248" t="s">
        <v>1869</v>
      </c>
      <c r="G996" s="245"/>
      <c r="H996" s="249">
        <v>1.3999999999999999</v>
      </c>
      <c r="I996" s="250"/>
      <c r="J996" s="245"/>
      <c r="K996" s="245"/>
      <c r="L996" s="251"/>
      <c r="M996" s="252"/>
      <c r="N996" s="253"/>
      <c r="O996" s="253"/>
      <c r="P996" s="253"/>
      <c r="Q996" s="253"/>
      <c r="R996" s="253"/>
      <c r="S996" s="253"/>
      <c r="T996" s="25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5" t="s">
        <v>288</v>
      </c>
      <c r="AU996" s="255" t="s">
        <v>86</v>
      </c>
      <c r="AV996" s="13" t="s">
        <v>86</v>
      </c>
      <c r="AW996" s="13" t="s">
        <v>33</v>
      </c>
      <c r="AX996" s="13" t="s">
        <v>77</v>
      </c>
      <c r="AY996" s="255" t="s">
        <v>281</v>
      </c>
    </row>
    <row r="997" s="13" customFormat="1">
      <c r="A997" s="13"/>
      <c r="B997" s="244"/>
      <c r="C997" s="245"/>
      <c r="D997" s="246" t="s">
        <v>288</v>
      </c>
      <c r="E997" s="247" t="s">
        <v>1</v>
      </c>
      <c r="F997" s="248" t="s">
        <v>1869</v>
      </c>
      <c r="G997" s="245"/>
      <c r="H997" s="249">
        <v>1.3999999999999999</v>
      </c>
      <c r="I997" s="250"/>
      <c r="J997" s="245"/>
      <c r="K997" s="245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288</v>
      </c>
      <c r="AU997" s="255" t="s">
        <v>86</v>
      </c>
      <c r="AV997" s="13" t="s">
        <v>86</v>
      </c>
      <c r="AW997" s="13" t="s">
        <v>33</v>
      </c>
      <c r="AX997" s="13" t="s">
        <v>77</v>
      </c>
      <c r="AY997" s="255" t="s">
        <v>281</v>
      </c>
    </row>
    <row r="998" s="13" customFormat="1">
      <c r="A998" s="13"/>
      <c r="B998" s="244"/>
      <c r="C998" s="245"/>
      <c r="D998" s="246" t="s">
        <v>288</v>
      </c>
      <c r="E998" s="247" t="s">
        <v>1</v>
      </c>
      <c r="F998" s="248" t="s">
        <v>1870</v>
      </c>
      <c r="G998" s="245"/>
      <c r="H998" s="249">
        <v>0.83999999999999997</v>
      </c>
      <c r="I998" s="250"/>
      <c r="J998" s="245"/>
      <c r="K998" s="245"/>
      <c r="L998" s="251"/>
      <c r="M998" s="252"/>
      <c r="N998" s="253"/>
      <c r="O998" s="253"/>
      <c r="P998" s="253"/>
      <c r="Q998" s="253"/>
      <c r="R998" s="253"/>
      <c r="S998" s="253"/>
      <c r="T998" s="25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5" t="s">
        <v>288</v>
      </c>
      <c r="AU998" s="255" t="s">
        <v>86</v>
      </c>
      <c r="AV998" s="13" t="s">
        <v>86</v>
      </c>
      <c r="AW998" s="13" t="s">
        <v>33</v>
      </c>
      <c r="AX998" s="13" t="s">
        <v>77</v>
      </c>
      <c r="AY998" s="255" t="s">
        <v>281</v>
      </c>
    </row>
    <row r="999" s="13" customFormat="1">
      <c r="A999" s="13"/>
      <c r="B999" s="244"/>
      <c r="C999" s="245"/>
      <c r="D999" s="246" t="s">
        <v>288</v>
      </c>
      <c r="E999" s="247" t="s">
        <v>1</v>
      </c>
      <c r="F999" s="248" t="s">
        <v>1871</v>
      </c>
      <c r="G999" s="245"/>
      <c r="H999" s="249">
        <v>0.54000000000000004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288</v>
      </c>
      <c r="AU999" s="255" t="s">
        <v>86</v>
      </c>
      <c r="AV999" s="13" t="s">
        <v>86</v>
      </c>
      <c r="AW999" s="13" t="s">
        <v>33</v>
      </c>
      <c r="AX999" s="13" t="s">
        <v>77</v>
      </c>
      <c r="AY999" s="255" t="s">
        <v>281</v>
      </c>
    </row>
    <row r="1000" s="13" customFormat="1">
      <c r="A1000" s="13"/>
      <c r="B1000" s="244"/>
      <c r="C1000" s="245"/>
      <c r="D1000" s="246" t="s">
        <v>288</v>
      </c>
      <c r="E1000" s="247" t="s">
        <v>1</v>
      </c>
      <c r="F1000" s="248" t="s">
        <v>1871</v>
      </c>
      <c r="G1000" s="245"/>
      <c r="H1000" s="249">
        <v>0.54000000000000004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288</v>
      </c>
      <c r="AU1000" s="255" t="s">
        <v>86</v>
      </c>
      <c r="AV1000" s="13" t="s">
        <v>86</v>
      </c>
      <c r="AW1000" s="13" t="s">
        <v>33</v>
      </c>
      <c r="AX1000" s="13" t="s">
        <v>77</v>
      </c>
      <c r="AY1000" s="255" t="s">
        <v>281</v>
      </c>
    </row>
    <row r="1001" s="13" customFormat="1">
      <c r="A1001" s="13"/>
      <c r="B1001" s="244"/>
      <c r="C1001" s="245"/>
      <c r="D1001" s="246" t="s">
        <v>288</v>
      </c>
      <c r="E1001" s="247" t="s">
        <v>1</v>
      </c>
      <c r="F1001" s="248" t="s">
        <v>1871</v>
      </c>
      <c r="G1001" s="245"/>
      <c r="H1001" s="249">
        <v>0.54000000000000004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288</v>
      </c>
      <c r="AU1001" s="255" t="s">
        <v>86</v>
      </c>
      <c r="AV1001" s="13" t="s">
        <v>86</v>
      </c>
      <c r="AW1001" s="13" t="s">
        <v>33</v>
      </c>
      <c r="AX1001" s="13" t="s">
        <v>77</v>
      </c>
      <c r="AY1001" s="255" t="s">
        <v>281</v>
      </c>
    </row>
    <row r="1002" s="13" customFormat="1">
      <c r="A1002" s="13"/>
      <c r="B1002" s="244"/>
      <c r="C1002" s="245"/>
      <c r="D1002" s="246" t="s">
        <v>288</v>
      </c>
      <c r="E1002" s="247" t="s">
        <v>1</v>
      </c>
      <c r="F1002" s="248" t="s">
        <v>1871</v>
      </c>
      <c r="G1002" s="245"/>
      <c r="H1002" s="249">
        <v>0.54000000000000004</v>
      </c>
      <c r="I1002" s="250"/>
      <c r="J1002" s="245"/>
      <c r="K1002" s="245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288</v>
      </c>
      <c r="AU1002" s="255" t="s">
        <v>86</v>
      </c>
      <c r="AV1002" s="13" t="s">
        <v>86</v>
      </c>
      <c r="AW1002" s="13" t="s">
        <v>33</v>
      </c>
      <c r="AX1002" s="13" t="s">
        <v>77</v>
      </c>
      <c r="AY1002" s="255" t="s">
        <v>281</v>
      </c>
    </row>
    <row r="1003" s="13" customFormat="1">
      <c r="A1003" s="13"/>
      <c r="B1003" s="244"/>
      <c r="C1003" s="245"/>
      <c r="D1003" s="246" t="s">
        <v>288</v>
      </c>
      <c r="E1003" s="247" t="s">
        <v>1</v>
      </c>
      <c r="F1003" s="248" t="s">
        <v>1872</v>
      </c>
      <c r="G1003" s="245"/>
      <c r="H1003" s="249">
        <v>1.0800000000000001</v>
      </c>
      <c r="I1003" s="250"/>
      <c r="J1003" s="245"/>
      <c r="K1003" s="245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288</v>
      </c>
      <c r="AU1003" s="255" t="s">
        <v>86</v>
      </c>
      <c r="AV1003" s="13" t="s">
        <v>86</v>
      </c>
      <c r="AW1003" s="13" t="s">
        <v>33</v>
      </c>
      <c r="AX1003" s="13" t="s">
        <v>77</v>
      </c>
      <c r="AY1003" s="255" t="s">
        <v>281</v>
      </c>
    </row>
    <row r="1004" s="13" customFormat="1">
      <c r="A1004" s="13"/>
      <c r="B1004" s="244"/>
      <c r="C1004" s="245"/>
      <c r="D1004" s="246" t="s">
        <v>288</v>
      </c>
      <c r="E1004" s="247" t="s">
        <v>1</v>
      </c>
      <c r="F1004" s="248" t="s">
        <v>1869</v>
      </c>
      <c r="G1004" s="245"/>
      <c r="H1004" s="249">
        <v>1.3999999999999999</v>
      </c>
      <c r="I1004" s="250"/>
      <c r="J1004" s="245"/>
      <c r="K1004" s="245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288</v>
      </c>
      <c r="AU1004" s="255" t="s">
        <v>86</v>
      </c>
      <c r="AV1004" s="13" t="s">
        <v>86</v>
      </c>
      <c r="AW1004" s="13" t="s">
        <v>33</v>
      </c>
      <c r="AX1004" s="13" t="s">
        <v>77</v>
      </c>
      <c r="AY1004" s="255" t="s">
        <v>281</v>
      </c>
    </row>
    <row r="1005" s="13" customFormat="1">
      <c r="A1005" s="13"/>
      <c r="B1005" s="244"/>
      <c r="C1005" s="245"/>
      <c r="D1005" s="246" t="s">
        <v>288</v>
      </c>
      <c r="E1005" s="247" t="s">
        <v>1</v>
      </c>
      <c r="F1005" s="248" t="s">
        <v>1869</v>
      </c>
      <c r="G1005" s="245"/>
      <c r="H1005" s="249">
        <v>1.3999999999999999</v>
      </c>
      <c r="I1005" s="250"/>
      <c r="J1005" s="245"/>
      <c r="K1005" s="245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5" t="s">
        <v>288</v>
      </c>
      <c r="AU1005" s="255" t="s">
        <v>86</v>
      </c>
      <c r="AV1005" s="13" t="s">
        <v>86</v>
      </c>
      <c r="AW1005" s="13" t="s">
        <v>33</v>
      </c>
      <c r="AX1005" s="13" t="s">
        <v>77</v>
      </c>
      <c r="AY1005" s="255" t="s">
        <v>281</v>
      </c>
    </row>
    <row r="1006" s="13" customFormat="1">
      <c r="A1006" s="13"/>
      <c r="B1006" s="244"/>
      <c r="C1006" s="245"/>
      <c r="D1006" s="246" t="s">
        <v>288</v>
      </c>
      <c r="E1006" s="247" t="s">
        <v>1</v>
      </c>
      <c r="F1006" s="248" t="s">
        <v>1873</v>
      </c>
      <c r="G1006" s="245"/>
      <c r="H1006" s="249">
        <v>1.3600000000000001</v>
      </c>
      <c r="I1006" s="250"/>
      <c r="J1006" s="245"/>
      <c r="K1006" s="245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5" t="s">
        <v>288</v>
      </c>
      <c r="AU1006" s="255" t="s">
        <v>86</v>
      </c>
      <c r="AV1006" s="13" t="s">
        <v>86</v>
      </c>
      <c r="AW1006" s="13" t="s">
        <v>33</v>
      </c>
      <c r="AX1006" s="13" t="s">
        <v>77</v>
      </c>
      <c r="AY1006" s="255" t="s">
        <v>281</v>
      </c>
    </row>
    <row r="1007" s="13" customFormat="1">
      <c r="A1007" s="13"/>
      <c r="B1007" s="244"/>
      <c r="C1007" s="245"/>
      <c r="D1007" s="246" t="s">
        <v>288</v>
      </c>
      <c r="E1007" s="247" t="s">
        <v>1</v>
      </c>
      <c r="F1007" s="248" t="s">
        <v>1869</v>
      </c>
      <c r="G1007" s="245"/>
      <c r="H1007" s="249">
        <v>1.3999999999999999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288</v>
      </c>
      <c r="AU1007" s="255" t="s">
        <v>86</v>
      </c>
      <c r="AV1007" s="13" t="s">
        <v>86</v>
      </c>
      <c r="AW1007" s="13" t="s">
        <v>33</v>
      </c>
      <c r="AX1007" s="13" t="s">
        <v>77</v>
      </c>
      <c r="AY1007" s="255" t="s">
        <v>281</v>
      </c>
    </row>
    <row r="1008" s="13" customFormat="1">
      <c r="A1008" s="13"/>
      <c r="B1008" s="244"/>
      <c r="C1008" s="245"/>
      <c r="D1008" s="246" t="s">
        <v>288</v>
      </c>
      <c r="E1008" s="247" t="s">
        <v>1</v>
      </c>
      <c r="F1008" s="248" t="s">
        <v>1869</v>
      </c>
      <c r="G1008" s="245"/>
      <c r="H1008" s="249">
        <v>1.3999999999999999</v>
      </c>
      <c r="I1008" s="250"/>
      <c r="J1008" s="245"/>
      <c r="K1008" s="245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288</v>
      </c>
      <c r="AU1008" s="255" t="s">
        <v>86</v>
      </c>
      <c r="AV1008" s="13" t="s">
        <v>86</v>
      </c>
      <c r="AW1008" s="13" t="s">
        <v>33</v>
      </c>
      <c r="AX1008" s="13" t="s">
        <v>77</v>
      </c>
      <c r="AY1008" s="255" t="s">
        <v>281</v>
      </c>
    </row>
    <row r="1009" s="13" customFormat="1">
      <c r="A1009" s="13"/>
      <c r="B1009" s="244"/>
      <c r="C1009" s="245"/>
      <c r="D1009" s="246" t="s">
        <v>288</v>
      </c>
      <c r="E1009" s="247" t="s">
        <v>1</v>
      </c>
      <c r="F1009" s="248" t="s">
        <v>1869</v>
      </c>
      <c r="G1009" s="245"/>
      <c r="H1009" s="249">
        <v>1.3999999999999999</v>
      </c>
      <c r="I1009" s="250"/>
      <c r="J1009" s="245"/>
      <c r="K1009" s="245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5" t="s">
        <v>288</v>
      </c>
      <c r="AU1009" s="255" t="s">
        <v>86</v>
      </c>
      <c r="AV1009" s="13" t="s">
        <v>86</v>
      </c>
      <c r="AW1009" s="13" t="s">
        <v>33</v>
      </c>
      <c r="AX1009" s="13" t="s">
        <v>77</v>
      </c>
      <c r="AY1009" s="255" t="s">
        <v>281</v>
      </c>
    </row>
    <row r="1010" s="13" customFormat="1">
      <c r="A1010" s="13"/>
      <c r="B1010" s="244"/>
      <c r="C1010" s="245"/>
      <c r="D1010" s="246" t="s">
        <v>288</v>
      </c>
      <c r="E1010" s="247" t="s">
        <v>1</v>
      </c>
      <c r="F1010" s="248" t="s">
        <v>1874</v>
      </c>
      <c r="G1010" s="245"/>
      <c r="H1010" s="249">
        <v>3</v>
      </c>
      <c r="I1010" s="250"/>
      <c r="J1010" s="245"/>
      <c r="K1010" s="245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288</v>
      </c>
      <c r="AU1010" s="255" t="s">
        <v>86</v>
      </c>
      <c r="AV1010" s="13" t="s">
        <v>86</v>
      </c>
      <c r="AW1010" s="13" t="s">
        <v>33</v>
      </c>
      <c r="AX1010" s="13" t="s">
        <v>77</v>
      </c>
      <c r="AY1010" s="255" t="s">
        <v>281</v>
      </c>
    </row>
    <row r="1011" s="13" customFormat="1">
      <c r="A1011" s="13"/>
      <c r="B1011" s="244"/>
      <c r="C1011" s="245"/>
      <c r="D1011" s="246" t="s">
        <v>288</v>
      </c>
      <c r="E1011" s="247" t="s">
        <v>1</v>
      </c>
      <c r="F1011" s="248" t="s">
        <v>1869</v>
      </c>
      <c r="G1011" s="245"/>
      <c r="H1011" s="249">
        <v>1.3999999999999999</v>
      </c>
      <c r="I1011" s="250"/>
      <c r="J1011" s="245"/>
      <c r="K1011" s="245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5" t="s">
        <v>288</v>
      </c>
      <c r="AU1011" s="255" t="s">
        <v>86</v>
      </c>
      <c r="AV1011" s="13" t="s">
        <v>86</v>
      </c>
      <c r="AW1011" s="13" t="s">
        <v>33</v>
      </c>
      <c r="AX1011" s="13" t="s">
        <v>77</v>
      </c>
      <c r="AY1011" s="255" t="s">
        <v>281</v>
      </c>
    </row>
    <row r="1012" s="13" customFormat="1">
      <c r="A1012" s="13"/>
      <c r="B1012" s="244"/>
      <c r="C1012" s="245"/>
      <c r="D1012" s="246" t="s">
        <v>288</v>
      </c>
      <c r="E1012" s="247" t="s">
        <v>1</v>
      </c>
      <c r="F1012" s="248" t="s">
        <v>1869</v>
      </c>
      <c r="G1012" s="245"/>
      <c r="H1012" s="249">
        <v>1.3999999999999999</v>
      </c>
      <c r="I1012" s="250"/>
      <c r="J1012" s="245"/>
      <c r="K1012" s="245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288</v>
      </c>
      <c r="AU1012" s="255" t="s">
        <v>86</v>
      </c>
      <c r="AV1012" s="13" t="s">
        <v>86</v>
      </c>
      <c r="AW1012" s="13" t="s">
        <v>33</v>
      </c>
      <c r="AX1012" s="13" t="s">
        <v>77</v>
      </c>
      <c r="AY1012" s="255" t="s">
        <v>281</v>
      </c>
    </row>
    <row r="1013" s="13" customFormat="1">
      <c r="A1013" s="13"/>
      <c r="B1013" s="244"/>
      <c r="C1013" s="245"/>
      <c r="D1013" s="246" t="s">
        <v>288</v>
      </c>
      <c r="E1013" s="247" t="s">
        <v>1</v>
      </c>
      <c r="F1013" s="248" t="s">
        <v>1869</v>
      </c>
      <c r="G1013" s="245"/>
      <c r="H1013" s="249">
        <v>1.3999999999999999</v>
      </c>
      <c r="I1013" s="250"/>
      <c r="J1013" s="245"/>
      <c r="K1013" s="245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288</v>
      </c>
      <c r="AU1013" s="255" t="s">
        <v>86</v>
      </c>
      <c r="AV1013" s="13" t="s">
        <v>86</v>
      </c>
      <c r="AW1013" s="13" t="s">
        <v>33</v>
      </c>
      <c r="AX1013" s="13" t="s">
        <v>77</v>
      </c>
      <c r="AY1013" s="255" t="s">
        <v>281</v>
      </c>
    </row>
    <row r="1014" s="13" customFormat="1">
      <c r="A1014" s="13"/>
      <c r="B1014" s="244"/>
      <c r="C1014" s="245"/>
      <c r="D1014" s="246" t="s">
        <v>288</v>
      </c>
      <c r="E1014" s="247" t="s">
        <v>1</v>
      </c>
      <c r="F1014" s="248" t="s">
        <v>1875</v>
      </c>
      <c r="G1014" s="245"/>
      <c r="H1014" s="249">
        <v>0.65000000000000002</v>
      </c>
      <c r="I1014" s="250"/>
      <c r="J1014" s="245"/>
      <c r="K1014" s="245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288</v>
      </c>
      <c r="AU1014" s="255" t="s">
        <v>86</v>
      </c>
      <c r="AV1014" s="13" t="s">
        <v>86</v>
      </c>
      <c r="AW1014" s="13" t="s">
        <v>33</v>
      </c>
      <c r="AX1014" s="13" t="s">
        <v>77</v>
      </c>
      <c r="AY1014" s="255" t="s">
        <v>281</v>
      </c>
    </row>
    <row r="1015" s="13" customFormat="1">
      <c r="A1015" s="13"/>
      <c r="B1015" s="244"/>
      <c r="C1015" s="245"/>
      <c r="D1015" s="246" t="s">
        <v>288</v>
      </c>
      <c r="E1015" s="247" t="s">
        <v>1</v>
      </c>
      <c r="F1015" s="248" t="s">
        <v>1875</v>
      </c>
      <c r="G1015" s="245"/>
      <c r="H1015" s="249">
        <v>0.65000000000000002</v>
      </c>
      <c r="I1015" s="250"/>
      <c r="J1015" s="245"/>
      <c r="K1015" s="245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288</v>
      </c>
      <c r="AU1015" s="255" t="s">
        <v>86</v>
      </c>
      <c r="AV1015" s="13" t="s">
        <v>86</v>
      </c>
      <c r="AW1015" s="13" t="s">
        <v>33</v>
      </c>
      <c r="AX1015" s="13" t="s">
        <v>77</v>
      </c>
      <c r="AY1015" s="255" t="s">
        <v>281</v>
      </c>
    </row>
    <row r="1016" s="13" customFormat="1">
      <c r="A1016" s="13"/>
      <c r="B1016" s="244"/>
      <c r="C1016" s="245"/>
      <c r="D1016" s="246" t="s">
        <v>288</v>
      </c>
      <c r="E1016" s="247" t="s">
        <v>1</v>
      </c>
      <c r="F1016" s="248" t="s">
        <v>1875</v>
      </c>
      <c r="G1016" s="245"/>
      <c r="H1016" s="249">
        <v>0.65000000000000002</v>
      </c>
      <c r="I1016" s="250"/>
      <c r="J1016" s="245"/>
      <c r="K1016" s="245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5" t="s">
        <v>288</v>
      </c>
      <c r="AU1016" s="255" t="s">
        <v>86</v>
      </c>
      <c r="AV1016" s="13" t="s">
        <v>86</v>
      </c>
      <c r="AW1016" s="13" t="s">
        <v>33</v>
      </c>
      <c r="AX1016" s="13" t="s">
        <v>77</v>
      </c>
      <c r="AY1016" s="255" t="s">
        <v>281</v>
      </c>
    </row>
    <row r="1017" s="13" customFormat="1">
      <c r="A1017" s="13"/>
      <c r="B1017" s="244"/>
      <c r="C1017" s="245"/>
      <c r="D1017" s="246" t="s">
        <v>288</v>
      </c>
      <c r="E1017" s="247" t="s">
        <v>1</v>
      </c>
      <c r="F1017" s="248" t="s">
        <v>1875</v>
      </c>
      <c r="G1017" s="245"/>
      <c r="H1017" s="249">
        <v>0.65000000000000002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288</v>
      </c>
      <c r="AU1017" s="255" t="s">
        <v>86</v>
      </c>
      <c r="AV1017" s="13" t="s">
        <v>86</v>
      </c>
      <c r="AW1017" s="13" t="s">
        <v>33</v>
      </c>
      <c r="AX1017" s="13" t="s">
        <v>77</v>
      </c>
      <c r="AY1017" s="255" t="s">
        <v>281</v>
      </c>
    </row>
    <row r="1018" s="13" customFormat="1">
      <c r="A1018" s="13"/>
      <c r="B1018" s="244"/>
      <c r="C1018" s="245"/>
      <c r="D1018" s="246" t="s">
        <v>288</v>
      </c>
      <c r="E1018" s="247" t="s">
        <v>1</v>
      </c>
      <c r="F1018" s="248" t="s">
        <v>1875</v>
      </c>
      <c r="G1018" s="245"/>
      <c r="H1018" s="249">
        <v>0.65000000000000002</v>
      </c>
      <c r="I1018" s="250"/>
      <c r="J1018" s="245"/>
      <c r="K1018" s="245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288</v>
      </c>
      <c r="AU1018" s="255" t="s">
        <v>86</v>
      </c>
      <c r="AV1018" s="13" t="s">
        <v>86</v>
      </c>
      <c r="AW1018" s="13" t="s">
        <v>33</v>
      </c>
      <c r="AX1018" s="13" t="s">
        <v>77</v>
      </c>
      <c r="AY1018" s="255" t="s">
        <v>281</v>
      </c>
    </row>
    <row r="1019" s="13" customFormat="1">
      <c r="A1019" s="13"/>
      <c r="B1019" s="244"/>
      <c r="C1019" s="245"/>
      <c r="D1019" s="246" t="s">
        <v>288</v>
      </c>
      <c r="E1019" s="247" t="s">
        <v>1</v>
      </c>
      <c r="F1019" s="248" t="s">
        <v>1875</v>
      </c>
      <c r="G1019" s="245"/>
      <c r="H1019" s="249">
        <v>0.65000000000000002</v>
      </c>
      <c r="I1019" s="250"/>
      <c r="J1019" s="245"/>
      <c r="K1019" s="245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288</v>
      </c>
      <c r="AU1019" s="255" t="s">
        <v>86</v>
      </c>
      <c r="AV1019" s="13" t="s">
        <v>86</v>
      </c>
      <c r="AW1019" s="13" t="s">
        <v>33</v>
      </c>
      <c r="AX1019" s="13" t="s">
        <v>77</v>
      </c>
      <c r="AY1019" s="255" t="s">
        <v>281</v>
      </c>
    </row>
    <row r="1020" s="13" customFormat="1">
      <c r="A1020" s="13"/>
      <c r="B1020" s="244"/>
      <c r="C1020" s="245"/>
      <c r="D1020" s="246" t="s">
        <v>288</v>
      </c>
      <c r="E1020" s="247" t="s">
        <v>1</v>
      </c>
      <c r="F1020" s="248" t="s">
        <v>1875</v>
      </c>
      <c r="G1020" s="245"/>
      <c r="H1020" s="249">
        <v>0.65000000000000002</v>
      </c>
      <c r="I1020" s="250"/>
      <c r="J1020" s="245"/>
      <c r="K1020" s="245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288</v>
      </c>
      <c r="AU1020" s="255" t="s">
        <v>86</v>
      </c>
      <c r="AV1020" s="13" t="s">
        <v>86</v>
      </c>
      <c r="AW1020" s="13" t="s">
        <v>33</v>
      </c>
      <c r="AX1020" s="13" t="s">
        <v>77</v>
      </c>
      <c r="AY1020" s="255" t="s">
        <v>281</v>
      </c>
    </row>
    <row r="1021" s="13" customFormat="1">
      <c r="A1021" s="13"/>
      <c r="B1021" s="244"/>
      <c r="C1021" s="245"/>
      <c r="D1021" s="246" t="s">
        <v>288</v>
      </c>
      <c r="E1021" s="247" t="s">
        <v>1</v>
      </c>
      <c r="F1021" s="248" t="s">
        <v>1875</v>
      </c>
      <c r="G1021" s="245"/>
      <c r="H1021" s="249">
        <v>0.65000000000000002</v>
      </c>
      <c r="I1021" s="250"/>
      <c r="J1021" s="245"/>
      <c r="K1021" s="245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5" t="s">
        <v>288</v>
      </c>
      <c r="AU1021" s="255" t="s">
        <v>86</v>
      </c>
      <c r="AV1021" s="13" t="s">
        <v>86</v>
      </c>
      <c r="AW1021" s="13" t="s">
        <v>33</v>
      </c>
      <c r="AX1021" s="13" t="s">
        <v>77</v>
      </c>
      <c r="AY1021" s="255" t="s">
        <v>281</v>
      </c>
    </row>
    <row r="1022" s="13" customFormat="1">
      <c r="A1022" s="13"/>
      <c r="B1022" s="244"/>
      <c r="C1022" s="245"/>
      <c r="D1022" s="246" t="s">
        <v>288</v>
      </c>
      <c r="E1022" s="247" t="s">
        <v>1</v>
      </c>
      <c r="F1022" s="248" t="s">
        <v>1871</v>
      </c>
      <c r="G1022" s="245"/>
      <c r="H1022" s="249">
        <v>0.54000000000000004</v>
      </c>
      <c r="I1022" s="250"/>
      <c r="J1022" s="245"/>
      <c r="K1022" s="245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5" t="s">
        <v>288</v>
      </c>
      <c r="AU1022" s="255" t="s">
        <v>86</v>
      </c>
      <c r="AV1022" s="13" t="s">
        <v>86</v>
      </c>
      <c r="AW1022" s="13" t="s">
        <v>33</v>
      </c>
      <c r="AX1022" s="13" t="s">
        <v>77</v>
      </c>
      <c r="AY1022" s="255" t="s">
        <v>281</v>
      </c>
    </row>
    <row r="1023" s="13" customFormat="1">
      <c r="A1023" s="13"/>
      <c r="B1023" s="244"/>
      <c r="C1023" s="245"/>
      <c r="D1023" s="246" t="s">
        <v>288</v>
      </c>
      <c r="E1023" s="247" t="s">
        <v>1</v>
      </c>
      <c r="F1023" s="248" t="s">
        <v>1871</v>
      </c>
      <c r="G1023" s="245"/>
      <c r="H1023" s="249">
        <v>0.54000000000000004</v>
      </c>
      <c r="I1023" s="250"/>
      <c r="J1023" s="245"/>
      <c r="K1023" s="245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288</v>
      </c>
      <c r="AU1023" s="255" t="s">
        <v>86</v>
      </c>
      <c r="AV1023" s="13" t="s">
        <v>86</v>
      </c>
      <c r="AW1023" s="13" t="s">
        <v>33</v>
      </c>
      <c r="AX1023" s="13" t="s">
        <v>77</v>
      </c>
      <c r="AY1023" s="255" t="s">
        <v>281</v>
      </c>
    </row>
    <row r="1024" s="13" customFormat="1">
      <c r="A1024" s="13"/>
      <c r="B1024" s="244"/>
      <c r="C1024" s="245"/>
      <c r="D1024" s="246" t="s">
        <v>288</v>
      </c>
      <c r="E1024" s="247" t="s">
        <v>1</v>
      </c>
      <c r="F1024" s="248" t="s">
        <v>1871</v>
      </c>
      <c r="G1024" s="245"/>
      <c r="H1024" s="249">
        <v>0.54000000000000004</v>
      </c>
      <c r="I1024" s="250"/>
      <c r="J1024" s="245"/>
      <c r="K1024" s="245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5" t="s">
        <v>288</v>
      </c>
      <c r="AU1024" s="255" t="s">
        <v>86</v>
      </c>
      <c r="AV1024" s="13" t="s">
        <v>86</v>
      </c>
      <c r="AW1024" s="13" t="s">
        <v>33</v>
      </c>
      <c r="AX1024" s="13" t="s">
        <v>77</v>
      </c>
      <c r="AY1024" s="255" t="s">
        <v>281</v>
      </c>
    </row>
    <row r="1025" s="13" customFormat="1">
      <c r="A1025" s="13"/>
      <c r="B1025" s="244"/>
      <c r="C1025" s="245"/>
      <c r="D1025" s="246" t="s">
        <v>288</v>
      </c>
      <c r="E1025" s="247" t="s">
        <v>1</v>
      </c>
      <c r="F1025" s="248" t="s">
        <v>1871</v>
      </c>
      <c r="G1025" s="245"/>
      <c r="H1025" s="249">
        <v>0.54000000000000004</v>
      </c>
      <c r="I1025" s="250"/>
      <c r="J1025" s="245"/>
      <c r="K1025" s="245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5" t="s">
        <v>288</v>
      </c>
      <c r="AU1025" s="255" t="s">
        <v>86</v>
      </c>
      <c r="AV1025" s="13" t="s">
        <v>86</v>
      </c>
      <c r="AW1025" s="13" t="s">
        <v>33</v>
      </c>
      <c r="AX1025" s="13" t="s">
        <v>77</v>
      </c>
      <c r="AY1025" s="255" t="s">
        <v>281</v>
      </c>
    </row>
    <row r="1026" s="13" customFormat="1">
      <c r="A1026" s="13"/>
      <c r="B1026" s="244"/>
      <c r="C1026" s="245"/>
      <c r="D1026" s="246" t="s">
        <v>288</v>
      </c>
      <c r="E1026" s="247" t="s">
        <v>1</v>
      </c>
      <c r="F1026" s="248" t="s">
        <v>1873</v>
      </c>
      <c r="G1026" s="245"/>
      <c r="H1026" s="249">
        <v>1.3600000000000001</v>
      </c>
      <c r="I1026" s="250"/>
      <c r="J1026" s="245"/>
      <c r="K1026" s="245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288</v>
      </c>
      <c r="AU1026" s="255" t="s">
        <v>86</v>
      </c>
      <c r="AV1026" s="13" t="s">
        <v>86</v>
      </c>
      <c r="AW1026" s="13" t="s">
        <v>33</v>
      </c>
      <c r="AX1026" s="13" t="s">
        <v>77</v>
      </c>
      <c r="AY1026" s="255" t="s">
        <v>281</v>
      </c>
    </row>
    <row r="1027" s="13" customFormat="1">
      <c r="A1027" s="13"/>
      <c r="B1027" s="244"/>
      <c r="C1027" s="245"/>
      <c r="D1027" s="246" t="s">
        <v>288</v>
      </c>
      <c r="E1027" s="247" t="s">
        <v>1</v>
      </c>
      <c r="F1027" s="248" t="s">
        <v>1875</v>
      </c>
      <c r="G1027" s="245"/>
      <c r="H1027" s="249">
        <v>0.65000000000000002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288</v>
      </c>
      <c r="AU1027" s="255" t="s">
        <v>86</v>
      </c>
      <c r="AV1027" s="13" t="s">
        <v>86</v>
      </c>
      <c r="AW1027" s="13" t="s">
        <v>33</v>
      </c>
      <c r="AX1027" s="13" t="s">
        <v>77</v>
      </c>
      <c r="AY1027" s="255" t="s">
        <v>281</v>
      </c>
    </row>
    <row r="1028" s="13" customFormat="1">
      <c r="A1028" s="13"/>
      <c r="B1028" s="244"/>
      <c r="C1028" s="245"/>
      <c r="D1028" s="246" t="s">
        <v>288</v>
      </c>
      <c r="E1028" s="247" t="s">
        <v>1</v>
      </c>
      <c r="F1028" s="248" t="s">
        <v>1876</v>
      </c>
      <c r="G1028" s="245"/>
      <c r="H1028" s="249">
        <v>3.52</v>
      </c>
      <c r="I1028" s="250"/>
      <c r="J1028" s="245"/>
      <c r="K1028" s="245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288</v>
      </c>
      <c r="AU1028" s="255" t="s">
        <v>86</v>
      </c>
      <c r="AV1028" s="13" t="s">
        <v>86</v>
      </c>
      <c r="AW1028" s="13" t="s">
        <v>33</v>
      </c>
      <c r="AX1028" s="13" t="s">
        <v>77</v>
      </c>
      <c r="AY1028" s="255" t="s">
        <v>281</v>
      </c>
    </row>
    <row r="1029" s="13" customFormat="1">
      <c r="A1029" s="13"/>
      <c r="B1029" s="244"/>
      <c r="C1029" s="245"/>
      <c r="D1029" s="246" t="s">
        <v>288</v>
      </c>
      <c r="E1029" s="247" t="s">
        <v>1</v>
      </c>
      <c r="F1029" s="248" t="s">
        <v>1877</v>
      </c>
      <c r="G1029" s="245"/>
      <c r="H1029" s="249">
        <v>4.8399999999999999</v>
      </c>
      <c r="I1029" s="250"/>
      <c r="J1029" s="245"/>
      <c r="K1029" s="245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288</v>
      </c>
      <c r="AU1029" s="255" t="s">
        <v>86</v>
      </c>
      <c r="AV1029" s="13" t="s">
        <v>86</v>
      </c>
      <c r="AW1029" s="13" t="s">
        <v>33</v>
      </c>
      <c r="AX1029" s="13" t="s">
        <v>77</v>
      </c>
      <c r="AY1029" s="255" t="s">
        <v>281</v>
      </c>
    </row>
    <row r="1030" s="13" customFormat="1">
      <c r="A1030" s="13"/>
      <c r="B1030" s="244"/>
      <c r="C1030" s="245"/>
      <c r="D1030" s="246" t="s">
        <v>288</v>
      </c>
      <c r="E1030" s="247" t="s">
        <v>1</v>
      </c>
      <c r="F1030" s="248" t="s">
        <v>1876</v>
      </c>
      <c r="G1030" s="245"/>
      <c r="H1030" s="249">
        <v>3.52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288</v>
      </c>
      <c r="AU1030" s="255" t="s">
        <v>86</v>
      </c>
      <c r="AV1030" s="13" t="s">
        <v>86</v>
      </c>
      <c r="AW1030" s="13" t="s">
        <v>33</v>
      </c>
      <c r="AX1030" s="13" t="s">
        <v>77</v>
      </c>
      <c r="AY1030" s="255" t="s">
        <v>281</v>
      </c>
    </row>
    <row r="1031" s="13" customFormat="1">
      <c r="A1031" s="13"/>
      <c r="B1031" s="244"/>
      <c r="C1031" s="245"/>
      <c r="D1031" s="246" t="s">
        <v>288</v>
      </c>
      <c r="E1031" s="247" t="s">
        <v>1</v>
      </c>
      <c r="F1031" s="248" t="s">
        <v>1876</v>
      </c>
      <c r="G1031" s="245"/>
      <c r="H1031" s="249">
        <v>3.52</v>
      </c>
      <c r="I1031" s="250"/>
      <c r="J1031" s="245"/>
      <c r="K1031" s="245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288</v>
      </c>
      <c r="AU1031" s="255" t="s">
        <v>86</v>
      </c>
      <c r="AV1031" s="13" t="s">
        <v>86</v>
      </c>
      <c r="AW1031" s="13" t="s">
        <v>33</v>
      </c>
      <c r="AX1031" s="13" t="s">
        <v>77</v>
      </c>
      <c r="AY1031" s="255" t="s">
        <v>281</v>
      </c>
    </row>
    <row r="1032" s="13" customFormat="1">
      <c r="A1032" s="13"/>
      <c r="B1032" s="244"/>
      <c r="C1032" s="245"/>
      <c r="D1032" s="246" t="s">
        <v>288</v>
      </c>
      <c r="E1032" s="247" t="s">
        <v>1</v>
      </c>
      <c r="F1032" s="248" t="s">
        <v>1876</v>
      </c>
      <c r="G1032" s="245"/>
      <c r="H1032" s="249">
        <v>3.52</v>
      </c>
      <c r="I1032" s="250"/>
      <c r="J1032" s="245"/>
      <c r="K1032" s="245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5" t="s">
        <v>288</v>
      </c>
      <c r="AU1032" s="255" t="s">
        <v>86</v>
      </c>
      <c r="AV1032" s="13" t="s">
        <v>86</v>
      </c>
      <c r="AW1032" s="13" t="s">
        <v>33</v>
      </c>
      <c r="AX1032" s="13" t="s">
        <v>77</v>
      </c>
      <c r="AY1032" s="255" t="s">
        <v>281</v>
      </c>
    </row>
    <row r="1033" s="13" customFormat="1">
      <c r="A1033" s="13"/>
      <c r="B1033" s="244"/>
      <c r="C1033" s="245"/>
      <c r="D1033" s="246" t="s">
        <v>288</v>
      </c>
      <c r="E1033" s="247" t="s">
        <v>1</v>
      </c>
      <c r="F1033" s="248" t="s">
        <v>1878</v>
      </c>
      <c r="G1033" s="245"/>
      <c r="H1033" s="249">
        <v>1.02</v>
      </c>
      <c r="I1033" s="250"/>
      <c r="J1033" s="245"/>
      <c r="K1033" s="245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5" t="s">
        <v>288</v>
      </c>
      <c r="AU1033" s="255" t="s">
        <v>86</v>
      </c>
      <c r="AV1033" s="13" t="s">
        <v>86</v>
      </c>
      <c r="AW1033" s="13" t="s">
        <v>33</v>
      </c>
      <c r="AX1033" s="13" t="s">
        <v>77</v>
      </c>
      <c r="AY1033" s="255" t="s">
        <v>281</v>
      </c>
    </row>
    <row r="1034" s="13" customFormat="1">
      <c r="A1034" s="13"/>
      <c r="B1034" s="244"/>
      <c r="C1034" s="245"/>
      <c r="D1034" s="246" t="s">
        <v>288</v>
      </c>
      <c r="E1034" s="247" t="s">
        <v>1</v>
      </c>
      <c r="F1034" s="248" t="s">
        <v>1876</v>
      </c>
      <c r="G1034" s="245"/>
      <c r="H1034" s="249">
        <v>3.52</v>
      </c>
      <c r="I1034" s="250"/>
      <c r="J1034" s="245"/>
      <c r="K1034" s="245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288</v>
      </c>
      <c r="AU1034" s="255" t="s">
        <v>86</v>
      </c>
      <c r="AV1034" s="13" t="s">
        <v>86</v>
      </c>
      <c r="AW1034" s="13" t="s">
        <v>33</v>
      </c>
      <c r="AX1034" s="13" t="s">
        <v>77</v>
      </c>
      <c r="AY1034" s="255" t="s">
        <v>281</v>
      </c>
    </row>
    <row r="1035" s="13" customFormat="1">
      <c r="A1035" s="13"/>
      <c r="B1035" s="244"/>
      <c r="C1035" s="245"/>
      <c r="D1035" s="246" t="s">
        <v>288</v>
      </c>
      <c r="E1035" s="247" t="s">
        <v>1</v>
      </c>
      <c r="F1035" s="248" t="s">
        <v>1876</v>
      </c>
      <c r="G1035" s="245"/>
      <c r="H1035" s="249">
        <v>3.52</v>
      </c>
      <c r="I1035" s="250"/>
      <c r="J1035" s="245"/>
      <c r="K1035" s="245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5" t="s">
        <v>288</v>
      </c>
      <c r="AU1035" s="255" t="s">
        <v>86</v>
      </c>
      <c r="AV1035" s="13" t="s">
        <v>86</v>
      </c>
      <c r="AW1035" s="13" t="s">
        <v>33</v>
      </c>
      <c r="AX1035" s="13" t="s">
        <v>77</v>
      </c>
      <c r="AY1035" s="255" t="s">
        <v>281</v>
      </c>
    </row>
    <row r="1036" s="13" customFormat="1">
      <c r="A1036" s="13"/>
      <c r="B1036" s="244"/>
      <c r="C1036" s="245"/>
      <c r="D1036" s="246" t="s">
        <v>288</v>
      </c>
      <c r="E1036" s="247" t="s">
        <v>1</v>
      </c>
      <c r="F1036" s="248" t="s">
        <v>1876</v>
      </c>
      <c r="G1036" s="245"/>
      <c r="H1036" s="249">
        <v>3.52</v>
      </c>
      <c r="I1036" s="250"/>
      <c r="J1036" s="245"/>
      <c r="K1036" s="245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5" t="s">
        <v>288</v>
      </c>
      <c r="AU1036" s="255" t="s">
        <v>86</v>
      </c>
      <c r="AV1036" s="13" t="s">
        <v>86</v>
      </c>
      <c r="AW1036" s="13" t="s">
        <v>33</v>
      </c>
      <c r="AX1036" s="13" t="s">
        <v>77</v>
      </c>
      <c r="AY1036" s="255" t="s">
        <v>281</v>
      </c>
    </row>
    <row r="1037" s="13" customFormat="1">
      <c r="A1037" s="13"/>
      <c r="B1037" s="244"/>
      <c r="C1037" s="245"/>
      <c r="D1037" s="246" t="s">
        <v>288</v>
      </c>
      <c r="E1037" s="247" t="s">
        <v>1</v>
      </c>
      <c r="F1037" s="248" t="s">
        <v>1876</v>
      </c>
      <c r="G1037" s="245"/>
      <c r="H1037" s="249">
        <v>3.52</v>
      </c>
      <c r="I1037" s="250"/>
      <c r="J1037" s="245"/>
      <c r="K1037" s="245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5" t="s">
        <v>288</v>
      </c>
      <c r="AU1037" s="255" t="s">
        <v>86</v>
      </c>
      <c r="AV1037" s="13" t="s">
        <v>86</v>
      </c>
      <c r="AW1037" s="13" t="s">
        <v>33</v>
      </c>
      <c r="AX1037" s="13" t="s">
        <v>77</v>
      </c>
      <c r="AY1037" s="255" t="s">
        <v>281</v>
      </c>
    </row>
    <row r="1038" s="13" customFormat="1">
      <c r="A1038" s="13"/>
      <c r="B1038" s="244"/>
      <c r="C1038" s="245"/>
      <c r="D1038" s="246" t="s">
        <v>288</v>
      </c>
      <c r="E1038" s="247" t="s">
        <v>1</v>
      </c>
      <c r="F1038" s="248" t="s">
        <v>1876</v>
      </c>
      <c r="G1038" s="245"/>
      <c r="H1038" s="249">
        <v>3.52</v>
      </c>
      <c r="I1038" s="250"/>
      <c r="J1038" s="245"/>
      <c r="K1038" s="245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5" t="s">
        <v>288</v>
      </c>
      <c r="AU1038" s="255" t="s">
        <v>86</v>
      </c>
      <c r="AV1038" s="13" t="s">
        <v>86</v>
      </c>
      <c r="AW1038" s="13" t="s">
        <v>33</v>
      </c>
      <c r="AX1038" s="13" t="s">
        <v>77</v>
      </c>
      <c r="AY1038" s="255" t="s">
        <v>281</v>
      </c>
    </row>
    <row r="1039" s="13" customFormat="1">
      <c r="A1039" s="13"/>
      <c r="B1039" s="244"/>
      <c r="C1039" s="245"/>
      <c r="D1039" s="246" t="s">
        <v>288</v>
      </c>
      <c r="E1039" s="247" t="s">
        <v>1</v>
      </c>
      <c r="F1039" s="248" t="s">
        <v>1876</v>
      </c>
      <c r="G1039" s="245"/>
      <c r="H1039" s="249">
        <v>3.52</v>
      </c>
      <c r="I1039" s="250"/>
      <c r="J1039" s="245"/>
      <c r="K1039" s="245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5" t="s">
        <v>288</v>
      </c>
      <c r="AU1039" s="255" t="s">
        <v>86</v>
      </c>
      <c r="AV1039" s="13" t="s">
        <v>86</v>
      </c>
      <c r="AW1039" s="13" t="s">
        <v>33</v>
      </c>
      <c r="AX1039" s="13" t="s">
        <v>77</v>
      </c>
      <c r="AY1039" s="255" t="s">
        <v>281</v>
      </c>
    </row>
    <row r="1040" s="13" customFormat="1">
      <c r="A1040" s="13"/>
      <c r="B1040" s="244"/>
      <c r="C1040" s="245"/>
      <c r="D1040" s="246" t="s">
        <v>288</v>
      </c>
      <c r="E1040" s="247" t="s">
        <v>1</v>
      </c>
      <c r="F1040" s="248" t="s">
        <v>1876</v>
      </c>
      <c r="G1040" s="245"/>
      <c r="H1040" s="249">
        <v>3.52</v>
      </c>
      <c r="I1040" s="250"/>
      <c r="J1040" s="245"/>
      <c r="K1040" s="245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288</v>
      </c>
      <c r="AU1040" s="255" t="s">
        <v>86</v>
      </c>
      <c r="AV1040" s="13" t="s">
        <v>86</v>
      </c>
      <c r="AW1040" s="13" t="s">
        <v>33</v>
      </c>
      <c r="AX1040" s="13" t="s">
        <v>77</v>
      </c>
      <c r="AY1040" s="255" t="s">
        <v>281</v>
      </c>
    </row>
    <row r="1041" s="13" customFormat="1">
      <c r="A1041" s="13"/>
      <c r="B1041" s="244"/>
      <c r="C1041" s="245"/>
      <c r="D1041" s="246" t="s">
        <v>288</v>
      </c>
      <c r="E1041" s="247" t="s">
        <v>1</v>
      </c>
      <c r="F1041" s="248" t="s">
        <v>1876</v>
      </c>
      <c r="G1041" s="245"/>
      <c r="H1041" s="249">
        <v>3.52</v>
      </c>
      <c r="I1041" s="250"/>
      <c r="J1041" s="245"/>
      <c r="K1041" s="245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288</v>
      </c>
      <c r="AU1041" s="255" t="s">
        <v>86</v>
      </c>
      <c r="AV1041" s="13" t="s">
        <v>86</v>
      </c>
      <c r="AW1041" s="13" t="s">
        <v>33</v>
      </c>
      <c r="AX1041" s="13" t="s">
        <v>77</v>
      </c>
      <c r="AY1041" s="255" t="s">
        <v>281</v>
      </c>
    </row>
    <row r="1042" s="13" customFormat="1">
      <c r="A1042" s="13"/>
      <c r="B1042" s="244"/>
      <c r="C1042" s="245"/>
      <c r="D1042" s="246" t="s">
        <v>288</v>
      </c>
      <c r="E1042" s="247" t="s">
        <v>1</v>
      </c>
      <c r="F1042" s="248" t="s">
        <v>1879</v>
      </c>
      <c r="G1042" s="245"/>
      <c r="H1042" s="249">
        <v>6.5999999999999996</v>
      </c>
      <c r="I1042" s="250"/>
      <c r="J1042" s="245"/>
      <c r="K1042" s="245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288</v>
      </c>
      <c r="AU1042" s="255" t="s">
        <v>86</v>
      </c>
      <c r="AV1042" s="13" t="s">
        <v>86</v>
      </c>
      <c r="AW1042" s="13" t="s">
        <v>33</v>
      </c>
      <c r="AX1042" s="13" t="s">
        <v>77</v>
      </c>
      <c r="AY1042" s="255" t="s">
        <v>281</v>
      </c>
    </row>
    <row r="1043" s="13" customFormat="1">
      <c r="A1043" s="13"/>
      <c r="B1043" s="244"/>
      <c r="C1043" s="245"/>
      <c r="D1043" s="246" t="s">
        <v>288</v>
      </c>
      <c r="E1043" s="247" t="s">
        <v>1</v>
      </c>
      <c r="F1043" s="248" t="s">
        <v>1876</v>
      </c>
      <c r="G1043" s="245"/>
      <c r="H1043" s="249">
        <v>3.52</v>
      </c>
      <c r="I1043" s="250"/>
      <c r="J1043" s="245"/>
      <c r="K1043" s="245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5" t="s">
        <v>288</v>
      </c>
      <c r="AU1043" s="255" t="s">
        <v>86</v>
      </c>
      <c r="AV1043" s="13" t="s">
        <v>86</v>
      </c>
      <c r="AW1043" s="13" t="s">
        <v>33</v>
      </c>
      <c r="AX1043" s="13" t="s">
        <v>77</v>
      </c>
      <c r="AY1043" s="255" t="s">
        <v>281</v>
      </c>
    </row>
    <row r="1044" s="13" customFormat="1">
      <c r="A1044" s="13"/>
      <c r="B1044" s="244"/>
      <c r="C1044" s="245"/>
      <c r="D1044" s="246" t="s">
        <v>288</v>
      </c>
      <c r="E1044" s="247" t="s">
        <v>1</v>
      </c>
      <c r="F1044" s="248" t="s">
        <v>1876</v>
      </c>
      <c r="G1044" s="245"/>
      <c r="H1044" s="249">
        <v>3.52</v>
      </c>
      <c r="I1044" s="250"/>
      <c r="J1044" s="245"/>
      <c r="K1044" s="245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288</v>
      </c>
      <c r="AU1044" s="255" t="s">
        <v>86</v>
      </c>
      <c r="AV1044" s="13" t="s">
        <v>86</v>
      </c>
      <c r="AW1044" s="13" t="s">
        <v>33</v>
      </c>
      <c r="AX1044" s="13" t="s">
        <v>77</v>
      </c>
      <c r="AY1044" s="255" t="s">
        <v>281</v>
      </c>
    </row>
    <row r="1045" s="13" customFormat="1">
      <c r="A1045" s="13"/>
      <c r="B1045" s="244"/>
      <c r="C1045" s="245"/>
      <c r="D1045" s="246" t="s">
        <v>288</v>
      </c>
      <c r="E1045" s="247" t="s">
        <v>1</v>
      </c>
      <c r="F1045" s="248" t="s">
        <v>1876</v>
      </c>
      <c r="G1045" s="245"/>
      <c r="H1045" s="249">
        <v>3.52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288</v>
      </c>
      <c r="AU1045" s="255" t="s">
        <v>86</v>
      </c>
      <c r="AV1045" s="13" t="s">
        <v>86</v>
      </c>
      <c r="AW1045" s="13" t="s">
        <v>33</v>
      </c>
      <c r="AX1045" s="13" t="s">
        <v>77</v>
      </c>
      <c r="AY1045" s="255" t="s">
        <v>281</v>
      </c>
    </row>
    <row r="1046" s="13" customFormat="1">
      <c r="A1046" s="13"/>
      <c r="B1046" s="244"/>
      <c r="C1046" s="245"/>
      <c r="D1046" s="246" t="s">
        <v>288</v>
      </c>
      <c r="E1046" s="247" t="s">
        <v>1</v>
      </c>
      <c r="F1046" s="248" t="s">
        <v>1876</v>
      </c>
      <c r="G1046" s="245"/>
      <c r="H1046" s="249">
        <v>3.52</v>
      </c>
      <c r="I1046" s="250"/>
      <c r="J1046" s="245"/>
      <c r="K1046" s="245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288</v>
      </c>
      <c r="AU1046" s="255" t="s">
        <v>86</v>
      </c>
      <c r="AV1046" s="13" t="s">
        <v>86</v>
      </c>
      <c r="AW1046" s="13" t="s">
        <v>33</v>
      </c>
      <c r="AX1046" s="13" t="s">
        <v>77</v>
      </c>
      <c r="AY1046" s="255" t="s">
        <v>281</v>
      </c>
    </row>
    <row r="1047" s="13" customFormat="1">
      <c r="A1047" s="13"/>
      <c r="B1047" s="244"/>
      <c r="C1047" s="245"/>
      <c r="D1047" s="246" t="s">
        <v>288</v>
      </c>
      <c r="E1047" s="247" t="s">
        <v>1</v>
      </c>
      <c r="F1047" s="248" t="s">
        <v>1876</v>
      </c>
      <c r="G1047" s="245"/>
      <c r="H1047" s="249">
        <v>3.52</v>
      </c>
      <c r="I1047" s="250"/>
      <c r="J1047" s="245"/>
      <c r="K1047" s="245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288</v>
      </c>
      <c r="AU1047" s="255" t="s">
        <v>86</v>
      </c>
      <c r="AV1047" s="13" t="s">
        <v>86</v>
      </c>
      <c r="AW1047" s="13" t="s">
        <v>33</v>
      </c>
      <c r="AX1047" s="13" t="s">
        <v>77</v>
      </c>
      <c r="AY1047" s="255" t="s">
        <v>281</v>
      </c>
    </row>
    <row r="1048" s="13" customFormat="1">
      <c r="A1048" s="13"/>
      <c r="B1048" s="244"/>
      <c r="C1048" s="245"/>
      <c r="D1048" s="246" t="s">
        <v>288</v>
      </c>
      <c r="E1048" s="247" t="s">
        <v>1</v>
      </c>
      <c r="F1048" s="248" t="s">
        <v>1876</v>
      </c>
      <c r="G1048" s="245"/>
      <c r="H1048" s="249">
        <v>3.52</v>
      </c>
      <c r="I1048" s="250"/>
      <c r="J1048" s="245"/>
      <c r="K1048" s="245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5" t="s">
        <v>288</v>
      </c>
      <c r="AU1048" s="255" t="s">
        <v>86</v>
      </c>
      <c r="AV1048" s="13" t="s">
        <v>86</v>
      </c>
      <c r="AW1048" s="13" t="s">
        <v>33</v>
      </c>
      <c r="AX1048" s="13" t="s">
        <v>77</v>
      </c>
      <c r="AY1048" s="255" t="s">
        <v>281</v>
      </c>
    </row>
    <row r="1049" s="13" customFormat="1">
      <c r="A1049" s="13"/>
      <c r="B1049" s="244"/>
      <c r="C1049" s="245"/>
      <c r="D1049" s="246" t="s">
        <v>288</v>
      </c>
      <c r="E1049" s="247" t="s">
        <v>1</v>
      </c>
      <c r="F1049" s="248" t="s">
        <v>1876</v>
      </c>
      <c r="G1049" s="245"/>
      <c r="H1049" s="249">
        <v>3.52</v>
      </c>
      <c r="I1049" s="250"/>
      <c r="J1049" s="245"/>
      <c r="K1049" s="245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5" t="s">
        <v>288</v>
      </c>
      <c r="AU1049" s="255" t="s">
        <v>86</v>
      </c>
      <c r="AV1049" s="13" t="s">
        <v>86</v>
      </c>
      <c r="AW1049" s="13" t="s">
        <v>33</v>
      </c>
      <c r="AX1049" s="13" t="s">
        <v>77</v>
      </c>
      <c r="AY1049" s="255" t="s">
        <v>281</v>
      </c>
    </row>
    <row r="1050" s="13" customFormat="1">
      <c r="A1050" s="13"/>
      <c r="B1050" s="244"/>
      <c r="C1050" s="245"/>
      <c r="D1050" s="246" t="s">
        <v>288</v>
      </c>
      <c r="E1050" s="247" t="s">
        <v>1</v>
      </c>
      <c r="F1050" s="248" t="s">
        <v>1876</v>
      </c>
      <c r="G1050" s="245"/>
      <c r="H1050" s="249">
        <v>3.52</v>
      </c>
      <c r="I1050" s="250"/>
      <c r="J1050" s="245"/>
      <c r="K1050" s="245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288</v>
      </c>
      <c r="AU1050" s="255" t="s">
        <v>86</v>
      </c>
      <c r="AV1050" s="13" t="s">
        <v>86</v>
      </c>
      <c r="AW1050" s="13" t="s">
        <v>33</v>
      </c>
      <c r="AX1050" s="13" t="s">
        <v>77</v>
      </c>
      <c r="AY1050" s="255" t="s">
        <v>281</v>
      </c>
    </row>
    <row r="1051" s="13" customFormat="1">
      <c r="A1051" s="13"/>
      <c r="B1051" s="244"/>
      <c r="C1051" s="245"/>
      <c r="D1051" s="246" t="s">
        <v>288</v>
      </c>
      <c r="E1051" s="247" t="s">
        <v>1</v>
      </c>
      <c r="F1051" s="248" t="s">
        <v>1877</v>
      </c>
      <c r="G1051" s="245"/>
      <c r="H1051" s="249">
        <v>4.8399999999999999</v>
      </c>
      <c r="I1051" s="250"/>
      <c r="J1051" s="245"/>
      <c r="K1051" s="245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5" t="s">
        <v>288</v>
      </c>
      <c r="AU1051" s="255" t="s">
        <v>86</v>
      </c>
      <c r="AV1051" s="13" t="s">
        <v>86</v>
      </c>
      <c r="AW1051" s="13" t="s">
        <v>33</v>
      </c>
      <c r="AX1051" s="13" t="s">
        <v>77</v>
      </c>
      <c r="AY1051" s="255" t="s">
        <v>281</v>
      </c>
    </row>
    <row r="1052" s="13" customFormat="1">
      <c r="A1052" s="13"/>
      <c r="B1052" s="244"/>
      <c r="C1052" s="245"/>
      <c r="D1052" s="246" t="s">
        <v>288</v>
      </c>
      <c r="E1052" s="247" t="s">
        <v>1</v>
      </c>
      <c r="F1052" s="248" t="s">
        <v>1876</v>
      </c>
      <c r="G1052" s="245"/>
      <c r="H1052" s="249">
        <v>3.52</v>
      </c>
      <c r="I1052" s="250"/>
      <c r="J1052" s="245"/>
      <c r="K1052" s="245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5" t="s">
        <v>288</v>
      </c>
      <c r="AU1052" s="255" t="s">
        <v>86</v>
      </c>
      <c r="AV1052" s="13" t="s">
        <v>86</v>
      </c>
      <c r="AW1052" s="13" t="s">
        <v>33</v>
      </c>
      <c r="AX1052" s="13" t="s">
        <v>77</v>
      </c>
      <c r="AY1052" s="255" t="s">
        <v>281</v>
      </c>
    </row>
    <row r="1053" s="13" customFormat="1">
      <c r="A1053" s="13"/>
      <c r="B1053" s="244"/>
      <c r="C1053" s="245"/>
      <c r="D1053" s="246" t="s">
        <v>288</v>
      </c>
      <c r="E1053" s="247" t="s">
        <v>1</v>
      </c>
      <c r="F1053" s="248" t="s">
        <v>1876</v>
      </c>
      <c r="G1053" s="245"/>
      <c r="H1053" s="249">
        <v>3.52</v>
      </c>
      <c r="I1053" s="250"/>
      <c r="J1053" s="245"/>
      <c r="K1053" s="245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288</v>
      </c>
      <c r="AU1053" s="255" t="s">
        <v>86</v>
      </c>
      <c r="AV1053" s="13" t="s">
        <v>86</v>
      </c>
      <c r="AW1053" s="13" t="s">
        <v>33</v>
      </c>
      <c r="AX1053" s="13" t="s">
        <v>77</v>
      </c>
      <c r="AY1053" s="255" t="s">
        <v>281</v>
      </c>
    </row>
    <row r="1054" s="13" customFormat="1">
      <c r="A1054" s="13"/>
      <c r="B1054" s="244"/>
      <c r="C1054" s="245"/>
      <c r="D1054" s="246" t="s">
        <v>288</v>
      </c>
      <c r="E1054" s="247" t="s">
        <v>1</v>
      </c>
      <c r="F1054" s="248" t="s">
        <v>1876</v>
      </c>
      <c r="G1054" s="245"/>
      <c r="H1054" s="249">
        <v>3.52</v>
      </c>
      <c r="I1054" s="250"/>
      <c r="J1054" s="245"/>
      <c r="K1054" s="245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288</v>
      </c>
      <c r="AU1054" s="255" t="s">
        <v>86</v>
      </c>
      <c r="AV1054" s="13" t="s">
        <v>86</v>
      </c>
      <c r="AW1054" s="13" t="s">
        <v>33</v>
      </c>
      <c r="AX1054" s="13" t="s">
        <v>77</v>
      </c>
      <c r="AY1054" s="255" t="s">
        <v>281</v>
      </c>
    </row>
    <row r="1055" s="13" customFormat="1">
      <c r="A1055" s="13"/>
      <c r="B1055" s="244"/>
      <c r="C1055" s="245"/>
      <c r="D1055" s="246" t="s">
        <v>288</v>
      </c>
      <c r="E1055" s="247" t="s">
        <v>1</v>
      </c>
      <c r="F1055" s="248" t="s">
        <v>1878</v>
      </c>
      <c r="G1055" s="245"/>
      <c r="H1055" s="249">
        <v>1.02</v>
      </c>
      <c r="I1055" s="250"/>
      <c r="J1055" s="245"/>
      <c r="K1055" s="245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288</v>
      </c>
      <c r="AU1055" s="255" t="s">
        <v>86</v>
      </c>
      <c r="AV1055" s="13" t="s">
        <v>86</v>
      </c>
      <c r="AW1055" s="13" t="s">
        <v>33</v>
      </c>
      <c r="AX1055" s="13" t="s">
        <v>77</v>
      </c>
      <c r="AY1055" s="255" t="s">
        <v>281</v>
      </c>
    </row>
    <row r="1056" s="13" customFormat="1">
      <c r="A1056" s="13"/>
      <c r="B1056" s="244"/>
      <c r="C1056" s="245"/>
      <c r="D1056" s="246" t="s">
        <v>288</v>
      </c>
      <c r="E1056" s="247" t="s">
        <v>1</v>
      </c>
      <c r="F1056" s="248" t="s">
        <v>1878</v>
      </c>
      <c r="G1056" s="245"/>
      <c r="H1056" s="249">
        <v>1.02</v>
      </c>
      <c r="I1056" s="250"/>
      <c r="J1056" s="245"/>
      <c r="K1056" s="245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288</v>
      </c>
      <c r="AU1056" s="255" t="s">
        <v>86</v>
      </c>
      <c r="AV1056" s="13" t="s">
        <v>86</v>
      </c>
      <c r="AW1056" s="13" t="s">
        <v>33</v>
      </c>
      <c r="AX1056" s="13" t="s">
        <v>77</v>
      </c>
      <c r="AY1056" s="255" t="s">
        <v>281</v>
      </c>
    </row>
    <row r="1057" s="13" customFormat="1">
      <c r="A1057" s="13"/>
      <c r="B1057" s="244"/>
      <c r="C1057" s="245"/>
      <c r="D1057" s="246" t="s">
        <v>288</v>
      </c>
      <c r="E1057" s="247" t="s">
        <v>1</v>
      </c>
      <c r="F1057" s="248" t="s">
        <v>1878</v>
      </c>
      <c r="G1057" s="245"/>
      <c r="H1057" s="249">
        <v>1.02</v>
      </c>
      <c r="I1057" s="250"/>
      <c r="J1057" s="245"/>
      <c r="K1057" s="245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5" t="s">
        <v>288</v>
      </c>
      <c r="AU1057" s="255" t="s">
        <v>86</v>
      </c>
      <c r="AV1057" s="13" t="s">
        <v>86</v>
      </c>
      <c r="AW1057" s="13" t="s">
        <v>33</v>
      </c>
      <c r="AX1057" s="13" t="s">
        <v>77</v>
      </c>
      <c r="AY1057" s="255" t="s">
        <v>281</v>
      </c>
    </row>
    <row r="1058" s="13" customFormat="1">
      <c r="A1058" s="13"/>
      <c r="B1058" s="244"/>
      <c r="C1058" s="245"/>
      <c r="D1058" s="246" t="s">
        <v>288</v>
      </c>
      <c r="E1058" s="247" t="s">
        <v>1</v>
      </c>
      <c r="F1058" s="248" t="s">
        <v>1878</v>
      </c>
      <c r="G1058" s="245"/>
      <c r="H1058" s="249">
        <v>1.02</v>
      </c>
      <c r="I1058" s="250"/>
      <c r="J1058" s="245"/>
      <c r="K1058" s="245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288</v>
      </c>
      <c r="AU1058" s="255" t="s">
        <v>86</v>
      </c>
      <c r="AV1058" s="13" t="s">
        <v>86</v>
      </c>
      <c r="AW1058" s="13" t="s">
        <v>33</v>
      </c>
      <c r="AX1058" s="13" t="s">
        <v>77</v>
      </c>
      <c r="AY1058" s="255" t="s">
        <v>281</v>
      </c>
    </row>
    <row r="1059" s="13" customFormat="1">
      <c r="A1059" s="13"/>
      <c r="B1059" s="244"/>
      <c r="C1059" s="245"/>
      <c r="D1059" s="246" t="s">
        <v>288</v>
      </c>
      <c r="E1059" s="247" t="s">
        <v>1</v>
      </c>
      <c r="F1059" s="248" t="s">
        <v>1878</v>
      </c>
      <c r="G1059" s="245"/>
      <c r="H1059" s="249">
        <v>1.02</v>
      </c>
      <c r="I1059" s="250"/>
      <c r="J1059" s="245"/>
      <c r="K1059" s="245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5" t="s">
        <v>288</v>
      </c>
      <c r="AU1059" s="255" t="s">
        <v>86</v>
      </c>
      <c r="AV1059" s="13" t="s">
        <v>86</v>
      </c>
      <c r="AW1059" s="13" t="s">
        <v>33</v>
      </c>
      <c r="AX1059" s="13" t="s">
        <v>77</v>
      </c>
      <c r="AY1059" s="255" t="s">
        <v>281</v>
      </c>
    </row>
    <row r="1060" s="13" customFormat="1">
      <c r="A1060" s="13"/>
      <c r="B1060" s="244"/>
      <c r="C1060" s="245"/>
      <c r="D1060" s="246" t="s">
        <v>288</v>
      </c>
      <c r="E1060" s="247" t="s">
        <v>1</v>
      </c>
      <c r="F1060" s="248" t="s">
        <v>1880</v>
      </c>
      <c r="G1060" s="245"/>
      <c r="H1060" s="249">
        <v>2.7749999999999999</v>
      </c>
      <c r="I1060" s="250"/>
      <c r="J1060" s="245"/>
      <c r="K1060" s="245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5" t="s">
        <v>288</v>
      </c>
      <c r="AU1060" s="255" t="s">
        <v>86</v>
      </c>
      <c r="AV1060" s="13" t="s">
        <v>86</v>
      </c>
      <c r="AW1060" s="13" t="s">
        <v>33</v>
      </c>
      <c r="AX1060" s="13" t="s">
        <v>77</v>
      </c>
      <c r="AY1060" s="255" t="s">
        <v>281</v>
      </c>
    </row>
    <row r="1061" s="13" customFormat="1">
      <c r="A1061" s="13"/>
      <c r="B1061" s="244"/>
      <c r="C1061" s="245"/>
      <c r="D1061" s="246" t="s">
        <v>288</v>
      </c>
      <c r="E1061" s="247" t="s">
        <v>1</v>
      </c>
      <c r="F1061" s="248" t="s">
        <v>1881</v>
      </c>
      <c r="G1061" s="245"/>
      <c r="H1061" s="249">
        <v>13.32</v>
      </c>
      <c r="I1061" s="250"/>
      <c r="J1061" s="245"/>
      <c r="K1061" s="245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5" t="s">
        <v>288</v>
      </c>
      <c r="AU1061" s="255" t="s">
        <v>86</v>
      </c>
      <c r="AV1061" s="13" t="s">
        <v>86</v>
      </c>
      <c r="AW1061" s="13" t="s">
        <v>33</v>
      </c>
      <c r="AX1061" s="13" t="s">
        <v>77</v>
      </c>
      <c r="AY1061" s="255" t="s">
        <v>281</v>
      </c>
    </row>
    <row r="1062" s="13" customFormat="1">
      <c r="A1062" s="13"/>
      <c r="B1062" s="244"/>
      <c r="C1062" s="245"/>
      <c r="D1062" s="246" t="s">
        <v>288</v>
      </c>
      <c r="E1062" s="247" t="s">
        <v>1</v>
      </c>
      <c r="F1062" s="248" t="s">
        <v>1882</v>
      </c>
      <c r="G1062" s="245"/>
      <c r="H1062" s="249">
        <v>13.5</v>
      </c>
      <c r="I1062" s="250"/>
      <c r="J1062" s="245"/>
      <c r="K1062" s="245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288</v>
      </c>
      <c r="AU1062" s="255" t="s">
        <v>86</v>
      </c>
      <c r="AV1062" s="13" t="s">
        <v>86</v>
      </c>
      <c r="AW1062" s="13" t="s">
        <v>33</v>
      </c>
      <c r="AX1062" s="13" t="s">
        <v>77</v>
      </c>
      <c r="AY1062" s="255" t="s">
        <v>281</v>
      </c>
    </row>
    <row r="1063" s="13" customFormat="1">
      <c r="A1063" s="13"/>
      <c r="B1063" s="244"/>
      <c r="C1063" s="245"/>
      <c r="D1063" s="246" t="s">
        <v>288</v>
      </c>
      <c r="E1063" s="247" t="s">
        <v>1</v>
      </c>
      <c r="F1063" s="248" t="s">
        <v>1880</v>
      </c>
      <c r="G1063" s="245"/>
      <c r="H1063" s="249">
        <v>2.7749999999999999</v>
      </c>
      <c r="I1063" s="250"/>
      <c r="J1063" s="245"/>
      <c r="K1063" s="245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5" t="s">
        <v>288</v>
      </c>
      <c r="AU1063" s="255" t="s">
        <v>86</v>
      </c>
      <c r="AV1063" s="13" t="s">
        <v>86</v>
      </c>
      <c r="AW1063" s="13" t="s">
        <v>33</v>
      </c>
      <c r="AX1063" s="13" t="s">
        <v>77</v>
      </c>
      <c r="AY1063" s="255" t="s">
        <v>281</v>
      </c>
    </row>
    <row r="1064" s="13" customFormat="1">
      <c r="A1064" s="13"/>
      <c r="B1064" s="244"/>
      <c r="C1064" s="245"/>
      <c r="D1064" s="246" t="s">
        <v>288</v>
      </c>
      <c r="E1064" s="247" t="s">
        <v>1</v>
      </c>
      <c r="F1064" s="248" t="s">
        <v>1883</v>
      </c>
      <c r="G1064" s="245"/>
      <c r="H1064" s="249">
        <v>9.3599999999999994</v>
      </c>
      <c r="I1064" s="250"/>
      <c r="J1064" s="245"/>
      <c r="K1064" s="245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5" t="s">
        <v>288</v>
      </c>
      <c r="AU1064" s="255" t="s">
        <v>86</v>
      </c>
      <c r="AV1064" s="13" t="s">
        <v>86</v>
      </c>
      <c r="AW1064" s="13" t="s">
        <v>33</v>
      </c>
      <c r="AX1064" s="13" t="s">
        <v>77</v>
      </c>
      <c r="AY1064" s="255" t="s">
        <v>281</v>
      </c>
    </row>
    <row r="1065" s="13" customFormat="1">
      <c r="A1065" s="13"/>
      <c r="B1065" s="244"/>
      <c r="C1065" s="245"/>
      <c r="D1065" s="246" t="s">
        <v>288</v>
      </c>
      <c r="E1065" s="247" t="s">
        <v>1</v>
      </c>
      <c r="F1065" s="248" t="s">
        <v>1884</v>
      </c>
      <c r="G1065" s="245"/>
      <c r="H1065" s="249">
        <v>5.7599999999999998</v>
      </c>
      <c r="I1065" s="250"/>
      <c r="J1065" s="245"/>
      <c r="K1065" s="245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5" t="s">
        <v>288</v>
      </c>
      <c r="AU1065" s="255" t="s">
        <v>86</v>
      </c>
      <c r="AV1065" s="13" t="s">
        <v>86</v>
      </c>
      <c r="AW1065" s="13" t="s">
        <v>33</v>
      </c>
      <c r="AX1065" s="13" t="s">
        <v>77</v>
      </c>
      <c r="AY1065" s="255" t="s">
        <v>281</v>
      </c>
    </row>
    <row r="1066" s="13" customFormat="1">
      <c r="A1066" s="13"/>
      <c r="B1066" s="244"/>
      <c r="C1066" s="245"/>
      <c r="D1066" s="246" t="s">
        <v>288</v>
      </c>
      <c r="E1066" s="247" t="s">
        <v>1</v>
      </c>
      <c r="F1066" s="248" t="s">
        <v>1883</v>
      </c>
      <c r="G1066" s="245"/>
      <c r="H1066" s="249">
        <v>9.3599999999999994</v>
      </c>
      <c r="I1066" s="250"/>
      <c r="J1066" s="245"/>
      <c r="K1066" s="245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5" t="s">
        <v>288</v>
      </c>
      <c r="AU1066" s="255" t="s">
        <v>86</v>
      </c>
      <c r="AV1066" s="13" t="s">
        <v>86</v>
      </c>
      <c r="AW1066" s="13" t="s">
        <v>33</v>
      </c>
      <c r="AX1066" s="13" t="s">
        <v>77</v>
      </c>
      <c r="AY1066" s="255" t="s">
        <v>281</v>
      </c>
    </row>
    <row r="1067" s="13" customFormat="1">
      <c r="A1067" s="13"/>
      <c r="B1067" s="244"/>
      <c r="C1067" s="245"/>
      <c r="D1067" s="246" t="s">
        <v>288</v>
      </c>
      <c r="E1067" s="247" t="s">
        <v>1</v>
      </c>
      <c r="F1067" s="248" t="s">
        <v>1884</v>
      </c>
      <c r="G1067" s="245"/>
      <c r="H1067" s="249">
        <v>5.7599999999999998</v>
      </c>
      <c r="I1067" s="250"/>
      <c r="J1067" s="245"/>
      <c r="K1067" s="245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5" t="s">
        <v>288</v>
      </c>
      <c r="AU1067" s="255" t="s">
        <v>86</v>
      </c>
      <c r="AV1067" s="13" t="s">
        <v>86</v>
      </c>
      <c r="AW1067" s="13" t="s">
        <v>33</v>
      </c>
      <c r="AX1067" s="13" t="s">
        <v>77</v>
      </c>
      <c r="AY1067" s="255" t="s">
        <v>281</v>
      </c>
    </row>
    <row r="1068" s="13" customFormat="1">
      <c r="A1068" s="13"/>
      <c r="B1068" s="244"/>
      <c r="C1068" s="245"/>
      <c r="D1068" s="246" t="s">
        <v>288</v>
      </c>
      <c r="E1068" s="247" t="s">
        <v>1</v>
      </c>
      <c r="F1068" s="248" t="s">
        <v>1876</v>
      </c>
      <c r="G1068" s="245"/>
      <c r="H1068" s="249">
        <v>3.52</v>
      </c>
      <c r="I1068" s="250"/>
      <c r="J1068" s="245"/>
      <c r="K1068" s="245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5" t="s">
        <v>288</v>
      </c>
      <c r="AU1068" s="255" t="s">
        <v>86</v>
      </c>
      <c r="AV1068" s="13" t="s">
        <v>86</v>
      </c>
      <c r="AW1068" s="13" t="s">
        <v>33</v>
      </c>
      <c r="AX1068" s="13" t="s">
        <v>77</v>
      </c>
      <c r="AY1068" s="255" t="s">
        <v>281</v>
      </c>
    </row>
    <row r="1069" s="13" customFormat="1">
      <c r="A1069" s="13"/>
      <c r="B1069" s="244"/>
      <c r="C1069" s="245"/>
      <c r="D1069" s="246" t="s">
        <v>288</v>
      </c>
      <c r="E1069" s="247" t="s">
        <v>1</v>
      </c>
      <c r="F1069" s="248" t="s">
        <v>1885</v>
      </c>
      <c r="G1069" s="245"/>
      <c r="H1069" s="249">
        <v>9.4600000000000009</v>
      </c>
      <c r="I1069" s="250"/>
      <c r="J1069" s="245"/>
      <c r="K1069" s="245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5" t="s">
        <v>288</v>
      </c>
      <c r="AU1069" s="255" t="s">
        <v>86</v>
      </c>
      <c r="AV1069" s="13" t="s">
        <v>86</v>
      </c>
      <c r="AW1069" s="13" t="s">
        <v>33</v>
      </c>
      <c r="AX1069" s="13" t="s">
        <v>77</v>
      </c>
      <c r="AY1069" s="255" t="s">
        <v>281</v>
      </c>
    </row>
    <row r="1070" s="13" customFormat="1">
      <c r="A1070" s="13"/>
      <c r="B1070" s="244"/>
      <c r="C1070" s="245"/>
      <c r="D1070" s="246" t="s">
        <v>288</v>
      </c>
      <c r="E1070" s="247" t="s">
        <v>1</v>
      </c>
      <c r="F1070" s="248" t="s">
        <v>1886</v>
      </c>
      <c r="G1070" s="245"/>
      <c r="H1070" s="249">
        <v>1</v>
      </c>
      <c r="I1070" s="250"/>
      <c r="J1070" s="245"/>
      <c r="K1070" s="245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5" t="s">
        <v>288</v>
      </c>
      <c r="AU1070" s="255" t="s">
        <v>86</v>
      </c>
      <c r="AV1070" s="13" t="s">
        <v>86</v>
      </c>
      <c r="AW1070" s="13" t="s">
        <v>33</v>
      </c>
      <c r="AX1070" s="13" t="s">
        <v>77</v>
      </c>
      <c r="AY1070" s="255" t="s">
        <v>281</v>
      </c>
    </row>
    <row r="1071" s="13" customFormat="1">
      <c r="A1071" s="13"/>
      <c r="B1071" s="244"/>
      <c r="C1071" s="245"/>
      <c r="D1071" s="246" t="s">
        <v>288</v>
      </c>
      <c r="E1071" s="247" t="s">
        <v>1</v>
      </c>
      <c r="F1071" s="248" t="s">
        <v>1887</v>
      </c>
      <c r="G1071" s="245"/>
      <c r="H1071" s="249">
        <v>1.3200000000000001</v>
      </c>
      <c r="I1071" s="250"/>
      <c r="J1071" s="245"/>
      <c r="K1071" s="245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5" t="s">
        <v>288</v>
      </c>
      <c r="AU1071" s="255" t="s">
        <v>86</v>
      </c>
      <c r="AV1071" s="13" t="s">
        <v>86</v>
      </c>
      <c r="AW1071" s="13" t="s">
        <v>33</v>
      </c>
      <c r="AX1071" s="13" t="s">
        <v>77</v>
      </c>
      <c r="AY1071" s="255" t="s">
        <v>281</v>
      </c>
    </row>
    <row r="1072" s="13" customFormat="1">
      <c r="A1072" s="13"/>
      <c r="B1072" s="244"/>
      <c r="C1072" s="245"/>
      <c r="D1072" s="246" t="s">
        <v>288</v>
      </c>
      <c r="E1072" s="247" t="s">
        <v>1</v>
      </c>
      <c r="F1072" s="248" t="s">
        <v>1882</v>
      </c>
      <c r="G1072" s="245"/>
      <c r="H1072" s="249">
        <v>13.5</v>
      </c>
      <c r="I1072" s="250"/>
      <c r="J1072" s="245"/>
      <c r="K1072" s="245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5" t="s">
        <v>288</v>
      </c>
      <c r="AU1072" s="255" t="s">
        <v>86</v>
      </c>
      <c r="AV1072" s="13" t="s">
        <v>86</v>
      </c>
      <c r="AW1072" s="13" t="s">
        <v>33</v>
      </c>
      <c r="AX1072" s="13" t="s">
        <v>77</v>
      </c>
      <c r="AY1072" s="255" t="s">
        <v>281</v>
      </c>
    </row>
    <row r="1073" s="13" customFormat="1">
      <c r="A1073" s="13"/>
      <c r="B1073" s="244"/>
      <c r="C1073" s="245"/>
      <c r="D1073" s="246" t="s">
        <v>288</v>
      </c>
      <c r="E1073" s="247" t="s">
        <v>1</v>
      </c>
      <c r="F1073" s="248" t="s">
        <v>1880</v>
      </c>
      <c r="G1073" s="245"/>
      <c r="H1073" s="249">
        <v>2.7749999999999999</v>
      </c>
      <c r="I1073" s="250"/>
      <c r="J1073" s="245"/>
      <c r="K1073" s="245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5" t="s">
        <v>288</v>
      </c>
      <c r="AU1073" s="255" t="s">
        <v>86</v>
      </c>
      <c r="AV1073" s="13" t="s">
        <v>86</v>
      </c>
      <c r="AW1073" s="13" t="s">
        <v>33</v>
      </c>
      <c r="AX1073" s="13" t="s">
        <v>77</v>
      </c>
      <c r="AY1073" s="255" t="s">
        <v>281</v>
      </c>
    </row>
    <row r="1074" s="13" customFormat="1">
      <c r="A1074" s="13"/>
      <c r="B1074" s="244"/>
      <c r="C1074" s="245"/>
      <c r="D1074" s="246" t="s">
        <v>288</v>
      </c>
      <c r="E1074" s="247" t="s">
        <v>1</v>
      </c>
      <c r="F1074" s="248" t="s">
        <v>1883</v>
      </c>
      <c r="G1074" s="245"/>
      <c r="H1074" s="249">
        <v>9.3599999999999994</v>
      </c>
      <c r="I1074" s="250"/>
      <c r="J1074" s="245"/>
      <c r="K1074" s="245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5" t="s">
        <v>288</v>
      </c>
      <c r="AU1074" s="255" t="s">
        <v>86</v>
      </c>
      <c r="AV1074" s="13" t="s">
        <v>86</v>
      </c>
      <c r="AW1074" s="13" t="s">
        <v>33</v>
      </c>
      <c r="AX1074" s="13" t="s">
        <v>77</v>
      </c>
      <c r="AY1074" s="255" t="s">
        <v>281</v>
      </c>
    </row>
    <row r="1075" s="13" customFormat="1">
      <c r="A1075" s="13"/>
      <c r="B1075" s="244"/>
      <c r="C1075" s="245"/>
      <c r="D1075" s="246" t="s">
        <v>288</v>
      </c>
      <c r="E1075" s="247" t="s">
        <v>1</v>
      </c>
      <c r="F1075" s="248" t="s">
        <v>1884</v>
      </c>
      <c r="G1075" s="245"/>
      <c r="H1075" s="249">
        <v>5.7599999999999998</v>
      </c>
      <c r="I1075" s="250"/>
      <c r="J1075" s="245"/>
      <c r="K1075" s="245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5" t="s">
        <v>288</v>
      </c>
      <c r="AU1075" s="255" t="s">
        <v>86</v>
      </c>
      <c r="AV1075" s="13" t="s">
        <v>86</v>
      </c>
      <c r="AW1075" s="13" t="s">
        <v>33</v>
      </c>
      <c r="AX1075" s="13" t="s">
        <v>77</v>
      </c>
      <c r="AY1075" s="255" t="s">
        <v>281</v>
      </c>
    </row>
    <row r="1076" s="13" customFormat="1">
      <c r="A1076" s="13"/>
      <c r="B1076" s="244"/>
      <c r="C1076" s="245"/>
      <c r="D1076" s="246" t="s">
        <v>288</v>
      </c>
      <c r="E1076" s="247" t="s">
        <v>1</v>
      </c>
      <c r="F1076" s="248" t="s">
        <v>1882</v>
      </c>
      <c r="G1076" s="245"/>
      <c r="H1076" s="249">
        <v>13.5</v>
      </c>
      <c r="I1076" s="250"/>
      <c r="J1076" s="245"/>
      <c r="K1076" s="245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5" t="s">
        <v>288</v>
      </c>
      <c r="AU1076" s="255" t="s">
        <v>86</v>
      </c>
      <c r="AV1076" s="13" t="s">
        <v>86</v>
      </c>
      <c r="AW1076" s="13" t="s">
        <v>33</v>
      </c>
      <c r="AX1076" s="13" t="s">
        <v>77</v>
      </c>
      <c r="AY1076" s="255" t="s">
        <v>281</v>
      </c>
    </row>
    <row r="1077" s="13" customFormat="1">
      <c r="A1077" s="13"/>
      <c r="B1077" s="244"/>
      <c r="C1077" s="245"/>
      <c r="D1077" s="246" t="s">
        <v>288</v>
      </c>
      <c r="E1077" s="247" t="s">
        <v>1</v>
      </c>
      <c r="F1077" s="248" t="s">
        <v>1880</v>
      </c>
      <c r="G1077" s="245"/>
      <c r="H1077" s="249">
        <v>2.7749999999999999</v>
      </c>
      <c r="I1077" s="250"/>
      <c r="J1077" s="245"/>
      <c r="K1077" s="245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5" t="s">
        <v>288</v>
      </c>
      <c r="AU1077" s="255" t="s">
        <v>86</v>
      </c>
      <c r="AV1077" s="13" t="s">
        <v>86</v>
      </c>
      <c r="AW1077" s="13" t="s">
        <v>33</v>
      </c>
      <c r="AX1077" s="13" t="s">
        <v>77</v>
      </c>
      <c r="AY1077" s="255" t="s">
        <v>281</v>
      </c>
    </row>
    <row r="1078" s="13" customFormat="1">
      <c r="A1078" s="13"/>
      <c r="B1078" s="244"/>
      <c r="C1078" s="245"/>
      <c r="D1078" s="246" t="s">
        <v>288</v>
      </c>
      <c r="E1078" s="247" t="s">
        <v>1</v>
      </c>
      <c r="F1078" s="248" t="s">
        <v>1878</v>
      </c>
      <c r="G1078" s="245"/>
      <c r="H1078" s="249">
        <v>1.02</v>
      </c>
      <c r="I1078" s="250"/>
      <c r="J1078" s="245"/>
      <c r="K1078" s="245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5" t="s">
        <v>288</v>
      </c>
      <c r="AU1078" s="255" t="s">
        <v>86</v>
      </c>
      <c r="AV1078" s="13" t="s">
        <v>86</v>
      </c>
      <c r="AW1078" s="13" t="s">
        <v>33</v>
      </c>
      <c r="AX1078" s="13" t="s">
        <v>77</v>
      </c>
      <c r="AY1078" s="255" t="s">
        <v>281</v>
      </c>
    </row>
    <row r="1079" s="13" customFormat="1">
      <c r="A1079" s="13"/>
      <c r="B1079" s="244"/>
      <c r="C1079" s="245"/>
      <c r="D1079" s="246" t="s">
        <v>288</v>
      </c>
      <c r="E1079" s="247" t="s">
        <v>1</v>
      </c>
      <c r="F1079" s="248" t="s">
        <v>1888</v>
      </c>
      <c r="G1079" s="245"/>
      <c r="H1079" s="249">
        <v>2.04</v>
      </c>
      <c r="I1079" s="250"/>
      <c r="J1079" s="245"/>
      <c r="K1079" s="245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5" t="s">
        <v>288</v>
      </c>
      <c r="AU1079" s="255" t="s">
        <v>86</v>
      </c>
      <c r="AV1079" s="13" t="s">
        <v>86</v>
      </c>
      <c r="AW1079" s="13" t="s">
        <v>33</v>
      </c>
      <c r="AX1079" s="13" t="s">
        <v>77</v>
      </c>
      <c r="AY1079" s="255" t="s">
        <v>281</v>
      </c>
    </row>
    <row r="1080" s="13" customFormat="1">
      <c r="A1080" s="13"/>
      <c r="B1080" s="244"/>
      <c r="C1080" s="245"/>
      <c r="D1080" s="246" t="s">
        <v>288</v>
      </c>
      <c r="E1080" s="247" t="s">
        <v>1</v>
      </c>
      <c r="F1080" s="248" t="s">
        <v>1878</v>
      </c>
      <c r="G1080" s="245"/>
      <c r="H1080" s="249">
        <v>1.02</v>
      </c>
      <c r="I1080" s="250"/>
      <c r="J1080" s="245"/>
      <c r="K1080" s="245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5" t="s">
        <v>288</v>
      </c>
      <c r="AU1080" s="255" t="s">
        <v>86</v>
      </c>
      <c r="AV1080" s="13" t="s">
        <v>86</v>
      </c>
      <c r="AW1080" s="13" t="s">
        <v>33</v>
      </c>
      <c r="AX1080" s="13" t="s">
        <v>77</v>
      </c>
      <c r="AY1080" s="255" t="s">
        <v>281</v>
      </c>
    </row>
    <row r="1081" s="13" customFormat="1">
      <c r="A1081" s="13"/>
      <c r="B1081" s="244"/>
      <c r="C1081" s="245"/>
      <c r="D1081" s="246" t="s">
        <v>288</v>
      </c>
      <c r="E1081" s="247" t="s">
        <v>1</v>
      </c>
      <c r="F1081" s="248" t="s">
        <v>1878</v>
      </c>
      <c r="G1081" s="245"/>
      <c r="H1081" s="249">
        <v>1.02</v>
      </c>
      <c r="I1081" s="250"/>
      <c r="J1081" s="245"/>
      <c r="K1081" s="245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5" t="s">
        <v>288</v>
      </c>
      <c r="AU1081" s="255" t="s">
        <v>86</v>
      </c>
      <c r="AV1081" s="13" t="s">
        <v>86</v>
      </c>
      <c r="AW1081" s="13" t="s">
        <v>33</v>
      </c>
      <c r="AX1081" s="13" t="s">
        <v>77</v>
      </c>
      <c r="AY1081" s="255" t="s">
        <v>281</v>
      </c>
    </row>
    <row r="1082" s="13" customFormat="1">
      <c r="A1082" s="13"/>
      <c r="B1082" s="244"/>
      <c r="C1082" s="245"/>
      <c r="D1082" s="246" t="s">
        <v>288</v>
      </c>
      <c r="E1082" s="247" t="s">
        <v>1</v>
      </c>
      <c r="F1082" s="248" t="s">
        <v>1876</v>
      </c>
      <c r="G1082" s="245"/>
      <c r="H1082" s="249">
        <v>3.52</v>
      </c>
      <c r="I1082" s="250"/>
      <c r="J1082" s="245"/>
      <c r="K1082" s="245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5" t="s">
        <v>288</v>
      </c>
      <c r="AU1082" s="255" t="s">
        <v>86</v>
      </c>
      <c r="AV1082" s="13" t="s">
        <v>86</v>
      </c>
      <c r="AW1082" s="13" t="s">
        <v>33</v>
      </c>
      <c r="AX1082" s="13" t="s">
        <v>77</v>
      </c>
      <c r="AY1082" s="255" t="s">
        <v>281</v>
      </c>
    </row>
    <row r="1083" s="13" customFormat="1">
      <c r="A1083" s="13"/>
      <c r="B1083" s="244"/>
      <c r="C1083" s="245"/>
      <c r="D1083" s="246" t="s">
        <v>288</v>
      </c>
      <c r="E1083" s="247" t="s">
        <v>1</v>
      </c>
      <c r="F1083" s="248" t="s">
        <v>1876</v>
      </c>
      <c r="G1083" s="245"/>
      <c r="H1083" s="249">
        <v>3.52</v>
      </c>
      <c r="I1083" s="250"/>
      <c r="J1083" s="245"/>
      <c r="K1083" s="245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5" t="s">
        <v>288</v>
      </c>
      <c r="AU1083" s="255" t="s">
        <v>86</v>
      </c>
      <c r="AV1083" s="13" t="s">
        <v>86</v>
      </c>
      <c r="AW1083" s="13" t="s">
        <v>33</v>
      </c>
      <c r="AX1083" s="13" t="s">
        <v>77</v>
      </c>
      <c r="AY1083" s="255" t="s">
        <v>281</v>
      </c>
    </row>
    <row r="1084" s="13" customFormat="1">
      <c r="A1084" s="13"/>
      <c r="B1084" s="244"/>
      <c r="C1084" s="245"/>
      <c r="D1084" s="246" t="s">
        <v>288</v>
      </c>
      <c r="E1084" s="247" t="s">
        <v>1</v>
      </c>
      <c r="F1084" s="248" t="s">
        <v>1876</v>
      </c>
      <c r="G1084" s="245"/>
      <c r="H1084" s="249">
        <v>3.52</v>
      </c>
      <c r="I1084" s="250"/>
      <c r="J1084" s="245"/>
      <c r="K1084" s="245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5" t="s">
        <v>288</v>
      </c>
      <c r="AU1084" s="255" t="s">
        <v>86</v>
      </c>
      <c r="AV1084" s="13" t="s">
        <v>86</v>
      </c>
      <c r="AW1084" s="13" t="s">
        <v>33</v>
      </c>
      <c r="AX1084" s="13" t="s">
        <v>77</v>
      </c>
      <c r="AY1084" s="255" t="s">
        <v>281</v>
      </c>
    </row>
    <row r="1085" s="13" customFormat="1">
      <c r="A1085" s="13"/>
      <c r="B1085" s="244"/>
      <c r="C1085" s="245"/>
      <c r="D1085" s="246" t="s">
        <v>288</v>
      </c>
      <c r="E1085" s="247" t="s">
        <v>1</v>
      </c>
      <c r="F1085" s="248" t="s">
        <v>1878</v>
      </c>
      <c r="G1085" s="245"/>
      <c r="H1085" s="249">
        <v>1.02</v>
      </c>
      <c r="I1085" s="250"/>
      <c r="J1085" s="245"/>
      <c r="K1085" s="245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5" t="s">
        <v>288</v>
      </c>
      <c r="AU1085" s="255" t="s">
        <v>86</v>
      </c>
      <c r="AV1085" s="13" t="s">
        <v>86</v>
      </c>
      <c r="AW1085" s="13" t="s">
        <v>33</v>
      </c>
      <c r="AX1085" s="13" t="s">
        <v>77</v>
      </c>
      <c r="AY1085" s="255" t="s">
        <v>281</v>
      </c>
    </row>
    <row r="1086" s="13" customFormat="1">
      <c r="A1086" s="13"/>
      <c r="B1086" s="244"/>
      <c r="C1086" s="245"/>
      <c r="D1086" s="246" t="s">
        <v>288</v>
      </c>
      <c r="E1086" s="247" t="s">
        <v>1</v>
      </c>
      <c r="F1086" s="248" t="s">
        <v>1878</v>
      </c>
      <c r="G1086" s="245"/>
      <c r="H1086" s="249">
        <v>1.02</v>
      </c>
      <c r="I1086" s="250"/>
      <c r="J1086" s="245"/>
      <c r="K1086" s="245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5" t="s">
        <v>288</v>
      </c>
      <c r="AU1086" s="255" t="s">
        <v>86</v>
      </c>
      <c r="AV1086" s="13" t="s">
        <v>86</v>
      </c>
      <c r="AW1086" s="13" t="s">
        <v>33</v>
      </c>
      <c r="AX1086" s="13" t="s">
        <v>77</v>
      </c>
      <c r="AY1086" s="255" t="s">
        <v>281</v>
      </c>
    </row>
    <row r="1087" s="13" customFormat="1">
      <c r="A1087" s="13"/>
      <c r="B1087" s="244"/>
      <c r="C1087" s="245"/>
      <c r="D1087" s="246" t="s">
        <v>288</v>
      </c>
      <c r="E1087" s="247" t="s">
        <v>1</v>
      </c>
      <c r="F1087" s="248" t="s">
        <v>1878</v>
      </c>
      <c r="G1087" s="245"/>
      <c r="H1087" s="249">
        <v>1.02</v>
      </c>
      <c r="I1087" s="250"/>
      <c r="J1087" s="245"/>
      <c r="K1087" s="245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5" t="s">
        <v>288</v>
      </c>
      <c r="AU1087" s="255" t="s">
        <v>86</v>
      </c>
      <c r="AV1087" s="13" t="s">
        <v>86</v>
      </c>
      <c r="AW1087" s="13" t="s">
        <v>33</v>
      </c>
      <c r="AX1087" s="13" t="s">
        <v>77</v>
      </c>
      <c r="AY1087" s="255" t="s">
        <v>281</v>
      </c>
    </row>
    <row r="1088" s="13" customFormat="1">
      <c r="A1088" s="13"/>
      <c r="B1088" s="244"/>
      <c r="C1088" s="245"/>
      <c r="D1088" s="246" t="s">
        <v>288</v>
      </c>
      <c r="E1088" s="247" t="s">
        <v>1</v>
      </c>
      <c r="F1088" s="248" t="s">
        <v>1882</v>
      </c>
      <c r="G1088" s="245"/>
      <c r="H1088" s="249">
        <v>13.5</v>
      </c>
      <c r="I1088" s="250"/>
      <c r="J1088" s="245"/>
      <c r="K1088" s="245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5" t="s">
        <v>288</v>
      </c>
      <c r="AU1088" s="255" t="s">
        <v>86</v>
      </c>
      <c r="AV1088" s="13" t="s">
        <v>86</v>
      </c>
      <c r="AW1088" s="13" t="s">
        <v>33</v>
      </c>
      <c r="AX1088" s="13" t="s">
        <v>77</v>
      </c>
      <c r="AY1088" s="255" t="s">
        <v>281</v>
      </c>
    </row>
    <row r="1089" s="13" customFormat="1">
      <c r="A1089" s="13"/>
      <c r="B1089" s="244"/>
      <c r="C1089" s="245"/>
      <c r="D1089" s="246" t="s">
        <v>288</v>
      </c>
      <c r="E1089" s="247" t="s">
        <v>1</v>
      </c>
      <c r="F1089" s="248" t="s">
        <v>1889</v>
      </c>
      <c r="G1089" s="245"/>
      <c r="H1089" s="249">
        <v>2.6829999999999998</v>
      </c>
      <c r="I1089" s="250"/>
      <c r="J1089" s="245"/>
      <c r="K1089" s="245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5" t="s">
        <v>288</v>
      </c>
      <c r="AU1089" s="255" t="s">
        <v>86</v>
      </c>
      <c r="AV1089" s="13" t="s">
        <v>86</v>
      </c>
      <c r="AW1089" s="13" t="s">
        <v>33</v>
      </c>
      <c r="AX1089" s="13" t="s">
        <v>77</v>
      </c>
      <c r="AY1089" s="255" t="s">
        <v>281</v>
      </c>
    </row>
    <row r="1090" s="13" customFormat="1">
      <c r="A1090" s="13"/>
      <c r="B1090" s="244"/>
      <c r="C1090" s="245"/>
      <c r="D1090" s="246" t="s">
        <v>288</v>
      </c>
      <c r="E1090" s="247" t="s">
        <v>1</v>
      </c>
      <c r="F1090" s="248" t="s">
        <v>1890</v>
      </c>
      <c r="G1090" s="245"/>
      <c r="H1090" s="249">
        <v>5.4000000000000004</v>
      </c>
      <c r="I1090" s="250"/>
      <c r="J1090" s="245"/>
      <c r="K1090" s="245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5" t="s">
        <v>288</v>
      </c>
      <c r="AU1090" s="255" t="s">
        <v>86</v>
      </c>
      <c r="AV1090" s="13" t="s">
        <v>86</v>
      </c>
      <c r="AW1090" s="13" t="s">
        <v>33</v>
      </c>
      <c r="AX1090" s="13" t="s">
        <v>77</v>
      </c>
      <c r="AY1090" s="255" t="s">
        <v>281</v>
      </c>
    </row>
    <row r="1091" s="13" customFormat="1">
      <c r="A1091" s="13"/>
      <c r="B1091" s="244"/>
      <c r="C1091" s="245"/>
      <c r="D1091" s="246" t="s">
        <v>288</v>
      </c>
      <c r="E1091" s="247" t="s">
        <v>1</v>
      </c>
      <c r="F1091" s="248" t="s">
        <v>1891</v>
      </c>
      <c r="G1091" s="245"/>
      <c r="H1091" s="249">
        <v>9</v>
      </c>
      <c r="I1091" s="250"/>
      <c r="J1091" s="245"/>
      <c r="K1091" s="245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5" t="s">
        <v>288</v>
      </c>
      <c r="AU1091" s="255" t="s">
        <v>86</v>
      </c>
      <c r="AV1091" s="13" t="s">
        <v>86</v>
      </c>
      <c r="AW1091" s="13" t="s">
        <v>33</v>
      </c>
      <c r="AX1091" s="13" t="s">
        <v>77</v>
      </c>
      <c r="AY1091" s="255" t="s">
        <v>281</v>
      </c>
    </row>
    <row r="1092" s="13" customFormat="1">
      <c r="A1092" s="13"/>
      <c r="B1092" s="244"/>
      <c r="C1092" s="245"/>
      <c r="D1092" s="246" t="s">
        <v>288</v>
      </c>
      <c r="E1092" s="247" t="s">
        <v>1</v>
      </c>
      <c r="F1092" s="248" t="s">
        <v>1890</v>
      </c>
      <c r="G1092" s="245"/>
      <c r="H1092" s="249">
        <v>5.4000000000000004</v>
      </c>
      <c r="I1092" s="250"/>
      <c r="J1092" s="245"/>
      <c r="K1092" s="245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5" t="s">
        <v>288</v>
      </c>
      <c r="AU1092" s="255" t="s">
        <v>86</v>
      </c>
      <c r="AV1092" s="13" t="s">
        <v>86</v>
      </c>
      <c r="AW1092" s="13" t="s">
        <v>33</v>
      </c>
      <c r="AX1092" s="13" t="s">
        <v>77</v>
      </c>
      <c r="AY1092" s="255" t="s">
        <v>281</v>
      </c>
    </row>
    <row r="1093" s="13" customFormat="1">
      <c r="A1093" s="13"/>
      <c r="B1093" s="244"/>
      <c r="C1093" s="245"/>
      <c r="D1093" s="246" t="s">
        <v>288</v>
      </c>
      <c r="E1093" s="247" t="s">
        <v>1</v>
      </c>
      <c r="F1093" s="248" t="s">
        <v>1882</v>
      </c>
      <c r="G1093" s="245"/>
      <c r="H1093" s="249">
        <v>13.5</v>
      </c>
      <c r="I1093" s="250"/>
      <c r="J1093" s="245"/>
      <c r="K1093" s="245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5" t="s">
        <v>288</v>
      </c>
      <c r="AU1093" s="255" t="s">
        <v>86</v>
      </c>
      <c r="AV1093" s="13" t="s">
        <v>86</v>
      </c>
      <c r="AW1093" s="13" t="s">
        <v>33</v>
      </c>
      <c r="AX1093" s="13" t="s">
        <v>77</v>
      </c>
      <c r="AY1093" s="255" t="s">
        <v>281</v>
      </c>
    </row>
    <row r="1094" s="13" customFormat="1">
      <c r="A1094" s="13"/>
      <c r="B1094" s="244"/>
      <c r="C1094" s="245"/>
      <c r="D1094" s="246" t="s">
        <v>288</v>
      </c>
      <c r="E1094" s="247" t="s">
        <v>1</v>
      </c>
      <c r="F1094" s="248" t="s">
        <v>1889</v>
      </c>
      <c r="G1094" s="245"/>
      <c r="H1094" s="249">
        <v>2.6829999999999998</v>
      </c>
      <c r="I1094" s="250"/>
      <c r="J1094" s="245"/>
      <c r="K1094" s="245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5" t="s">
        <v>288</v>
      </c>
      <c r="AU1094" s="255" t="s">
        <v>86</v>
      </c>
      <c r="AV1094" s="13" t="s">
        <v>86</v>
      </c>
      <c r="AW1094" s="13" t="s">
        <v>33</v>
      </c>
      <c r="AX1094" s="13" t="s">
        <v>77</v>
      </c>
      <c r="AY1094" s="255" t="s">
        <v>281</v>
      </c>
    </row>
    <row r="1095" s="13" customFormat="1">
      <c r="A1095" s="13"/>
      <c r="B1095" s="244"/>
      <c r="C1095" s="245"/>
      <c r="D1095" s="246" t="s">
        <v>288</v>
      </c>
      <c r="E1095" s="247" t="s">
        <v>1</v>
      </c>
      <c r="F1095" s="248" t="s">
        <v>1876</v>
      </c>
      <c r="G1095" s="245"/>
      <c r="H1095" s="249">
        <v>3.52</v>
      </c>
      <c r="I1095" s="250"/>
      <c r="J1095" s="245"/>
      <c r="K1095" s="245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5" t="s">
        <v>288</v>
      </c>
      <c r="AU1095" s="255" t="s">
        <v>86</v>
      </c>
      <c r="AV1095" s="13" t="s">
        <v>86</v>
      </c>
      <c r="AW1095" s="13" t="s">
        <v>33</v>
      </c>
      <c r="AX1095" s="13" t="s">
        <v>77</v>
      </c>
      <c r="AY1095" s="255" t="s">
        <v>281</v>
      </c>
    </row>
    <row r="1096" s="13" customFormat="1">
      <c r="A1096" s="13"/>
      <c r="B1096" s="244"/>
      <c r="C1096" s="245"/>
      <c r="D1096" s="246" t="s">
        <v>288</v>
      </c>
      <c r="E1096" s="247" t="s">
        <v>1</v>
      </c>
      <c r="F1096" s="248" t="s">
        <v>1876</v>
      </c>
      <c r="G1096" s="245"/>
      <c r="H1096" s="249">
        <v>3.52</v>
      </c>
      <c r="I1096" s="250"/>
      <c r="J1096" s="245"/>
      <c r="K1096" s="245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5" t="s">
        <v>288</v>
      </c>
      <c r="AU1096" s="255" t="s">
        <v>86</v>
      </c>
      <c r="AV1096" s="13" t="s">
        <v>86</v>
      </c>
      <c r="AW1096" s="13" t="s">
        <v>33</v>
      </c>
      <c r="AX1096" s="13" t="s">
        <v>77</v>
      </c>
      <c r="AY1096" s="255" t="s">
        <v>281</v>
      </c>
    </row>
    <row r="1097" s="13" customFormat="1">
      <c r="A1097" s="13"/>
      <c r="B1097" s="244"/>
      <c r="C1097" s="245"/>
      <c r="D1097" s="246" t="s">
        <v>288</v>
      </c>
      <c r="E1097" s="247" t="s">
        <v>1</v>
      </c>
      <c r="F1097" s="248" t="s">
        <v>1876</v>
      </c>
      <c r="G1097" s="245"/>
      <c r="H1097" s="249">
        <v>3.52</v>
      </c>
      <c r="I1097" s="250"/>
      <c r="J1097" s="245"/>
      <c r="K1097" s="245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5" t="s">
        <v>288</v>
      </c>
      <c r="AU1097" s="255" t="s">
        <v>86</v>
      </c>
      <c r="AV1097" s="13" t="s">
        <v>86</v>
      </c>
      <c r="AW1097" s="13" t="s">
        <v>33</v>
      </c>
      <c r="AX1097" s="13" t="s">
        <v>77</v>
      </c>
      <c r="AY1097" s="255" t="s">
        <v>281</v>
      </c>
    </row>
    <row r="1098" s="13" customFormat="1">
      <c r="A1098" s="13"/>
      <c r="B1098" s="244"/>
      <c r="C1098" s="245"/>
      <c r="D1098" s="246" t="s">
        <v>288</v>
      </c>
      <c r="E1098" s="247" t="s">
        <v>1</v>
      </c>
      <c r="F1098" s="248" t="s">
        <v>1876</v>
      </c>
      <c r="G1098" s="245"/>
      <c r="H1098" s="249">
        <v>3.52</v>
      </c>
      <c r="I1098" s="250"/>
      <c r="J1098" s="245"/>
      <c r="K1098" s="245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5" t="s">
        <v>288</v>
      </c>
      <c r="AU1098" s="255" t="s">
        <v>86</v>
      </c>
      <c r="AV1098" s="13" t="s">
        <v>86</v>
      </c>
      <c r="AW1098" s="13" t="s">
        <v>33</v>
      </c>
      <c r="AX1098" s="13" t="s">
        <v>77</v>
      </c>
      <c r="AY1098" s="255" t="s">
        <v>281</v>
      </c>
    </row>
    <row r="1099" s="13" customFormat="1">
      <c r="A1099" s="13"/>
      <c r="B1099" s="244"/>
      <c r="C1099" s="245"/>
      <c r="D1099" s="246" t="s">
        <v>288</v>
      </c>
      <c r="E1099" s="247" t="s">
        <v>1</v>
      </c>
      <c r="F1099" s="248" t="s">
        <v>1876</v>
      </c>
      <c r="G1099" s="245"/>
      <c r="H1099" s="249">
        <v>3.52</v>
      </c>
      <c r="I1099" s="250"/>
      <c r="J1099" s="245"/>
      <c r="K1099" s="245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5" t="s">
        <v>288</v>
      </c>
      <c r="AU1099" s="255" t="s">
        <v>86</v>
      </c>
      <c r="AV1099" s="13" t="s">
        <v>86</v>
      </c>
      <c r="AW1099" s="13" t="s">
        <v>33</v>
      </c>
      <c r="AX1099" s="13" t="s">
        <v>77</v>
      </c>
      <c r="AY1099" s="255" t="s">
        <v>281</v>
      </c>
    </row>
    <row r="1100" s="13" customFormat="1">
      <c r="A1100" s="13"/>
      <c r="B1100" s="244"/>
      <c r="C1100" s="245"/>
      <c r="D1100" s="246" t="s">
        <v>288</v>
      </c>
      <c r="E1100" s="247" t="s">
        <v>1</v>
      </c>
      <c r="F1100" s="248" t="s">
        <v>1877</v>
      </c>
      <c r="G1100" s="245"/>
      <c r="H1100" s="249">
        <v>4.8399999999999999</v>
      </c>
      <c r="I1100" s="250"/>
      <c r="J1100" s="245"/>
      <c r="K1100" s="245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5" t="s">
        <v>288</v>
      </c>
      <c r="AU1100" s="255" t="s">
        <v>86</v>
      </c>
      <c r="AV1100" s="13" t="s">
        <v>86</v>
      </c>
      <c r="AW1100" s="13" t="s">
        <v>33</v>
      </c>
      <c r="AX1100" s="13" t="s">
        <v>77</v>
      </c>
      <c r="AY1100" s="255" t="s">
        <v>281</v>
      </c>
    </row>
    <row r="1101" s="13" customFormat="1">
      <c r="A1101" s="13"/>
      <c r="B1101" s="244"/>
      <c r="C1101" s="245"/>
      <c r="D1101" s="246" t="s">
        <v>288</v>
      </c>
      <c r="E1101" s="247" t="s">
        <v>1</v>
      </c>
      <c r="F1101" s="248" t="s">
        <v>1876</v>
      </c>
      <c r="G1101" s="245"/>
      <c r="H1101" s="249">
        <v>3.52</v>
      </c>
      <c r="I1101" s="250"/>
      <c r="J1101" s="245"/>
      <c r="K1101" s="245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5" t="s">
        <v>288</v>
      </c>
      <c r="AU1101" s="255" t="s">
        <v>86</v>
      </c>
      <c r="AV1101" s="13" t="s">
        <v>86</v>
      </c>
      <c r="AW1101" s="13" t="s">
        <v>33</v>
      </c>
      <c r="AX1101" s="13" t="s">
        <v>77</v>
      </c>
      <c r="AY1101" s="255" t="s">
        <v>281</v>
      </c>
    </row>
    <row r="1102" s="14" customFormat="1">
      <c r="A1102" s="14"/>
      <c r="B1102" s="256"/>
      <c r="C1102" s="257"/>
      <c r="D1102" s="246" t="s">
        <v>288</v>
      </c>
      <c r="E1102" s="258" t="s">
        <v>1</v>
      </c>
      <c r="F1102" s="259" t="s">
        <v>290</v>
      </c>
      <c r="G1102" s="257"/>
      <c r="H1102" s="260">
        <v>358.99599999999998</v>
      </c>
      <c r="I1102" s="261"/>
      <c r="J1102" s="257"/>
      <c r="K1102" s="257"/>
      <c r="L1102" s="262"/>
      <c r="M1102" s="263"/>
      <c r="N1102" s="264"/>
      <c r="O1102" s="264"/>
      <c r="P1102" s="264"/>
      <c r="Q1102" s="264"/>
      <c r="R1102" s="264"/>
      <c r="S1102" s="264"/>
      <c r="T1102" s="26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6" t="s">
        <v>288</v>
      </c>
      <c r="AU1102" s="266" t="s">
        <v>86</v>
      </c>
      <c r="AV1102" s="14" t="s">
        <v>119</v>
      </c>
      <c r="AW1102" s="14" t="s">
        <v>33</v>
      </c>
      <c r="AX1102" s="14" t="s">
        <v>84</v>
      </c>
      <c r="AY1102" s="266" t="s">
        <v>281</v>
      </c>
    </row>
    <row r="1103" s="2" customFormat="1" ht="24.15" customHeight="1">
      <c r="A1103" s="39"/>
      <c r="B1103" s="40"/>
      <c r="C1103" s="230" t="s">
        <v>1892</v>
      </c>
      <c r="D1103" s="230" t="s">
        <v>283</v>
      </c>
      <c r="E1103" s="231" t="s">
        <v>1893</v>
      </c>
      <c r="F1103" s="232" t="s">
        <v>1894</v>
      </c>
      <c r="G1103" s="233" t="s">
        <v>321</v>
      </c>
      <c r="H1103" s="234">
        <v>1523</v>
      </c>
      <c r="I1103" s="235"/>
      <c r="J1103" s="236">
        <f>ROUND(I1103*H1103,2)</f>
        <v>0</v>
      </c>
      <c r="K1103" s="237"/>
      <c r="L1103" s="45"/>
      <c r="M1103" s="238" t="s">
        <v>1</v>
      </c>
      <c r="N1103" s="239" t="s">
        <v>42</v>
      </c>
      <c r="O1103" s="92"/>
      <c r="P1103" s="240">
        <f>O1103*H1103</f>
        <v>0</v>
      </c>
      <c r="Q1103" s="240">
        <v>1.0000000000000001E-05</v>
      </c>
      <c r="R1103" s="240">
        <f>Q1103*H1103</f>
        <v>0.015230000000000001</v>
      </c>
      <c r="S1103" s="240">
        <v>0</v>
      </c>
      <c r="T1103" s="241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2" t="s">
        <v>605</v>
      </c>
      <c r="AT1103" s="242" t="s">
        <v>283</v>
      </c>
      <c r="AU1103" s="242" t="s">
        <v>86</v>
      </c>
      <c r="AY1103" s="18" t="s">
        <v>281</v>
      </c>
      <c r="BE1103" s="243">
        <f>IF(N1103="základní",J1103,0)</f>
        <v>0</v>
      </c>
      <c r="BF1103" s="243">
        <f>IF(N1103="snížená",J1103,0)</f>
        <v>0</v>
      </c>
      <c r="BG1103" s="243">
        <f>IF(N1103="zákl. přenesená",J1103,0)</f>
        <v>0</v>
      </c>
      <c r="BH1103" s="243">
        <f>IF(N1103="sníž. přenesená",J1103,0)</f>
        <v>0</v>
      </c>
      <c r="BI1103" s="243">
        <f>IF(N1103="nulová",J1103,0)</f>
        <v>0</v>
      </c>
      <c r="BJ1103" s="18" t="s">
        <v>84</v>
      </c>
      <c r="BK1103" s="243">
        <f>ROUND(I1103*H1103,2)</f>
        <v>0</v>
      </c>
      <c r="BL1103" s="18" t="s">
        <v>605</v>
      </c>
      <c r="BM1103" s="242" t="s">
        <v>1895</v>
      </c>
    </row>
    <row r="1104" s="2" customFormat="1" ht="16.5" customHeight="1">
      <c r="A1104" s="39"/>
      <c r="B1104" s="40"/>
      <c r="C1104" s="230" t="s">
        <v>1896</v>
      </c>
      <c r="D1104" s="230" t="s">
        <v>283</v>
      </c>
      <c r="E1104" s="231" t="s">
        <v>1897</v>
      </c>
      <c r="F1104" s="232" t="s">
        <v>1898</v>
      </c>
      <c r="G1104" s="233" t="s">
        <v>321</v>
      </c>
      <c r="H1104" s="234">
        <v>4003.7379999999998</v>
      </c>
      <c r="I1104" s="235"/>
      <c r="J1104" s="236">
        <f>ROUND(I1104*H1104,2)</f>
        <v>0</v>
      </c>
      <c r="K1104" s="237"/>
      <c r="L1104" s="45"/>
      <c r="M1104" s="238" t="s">
        <v>1</v>
      </c>
      <c r="N1104" s="239" t="s">
        <v>42</v>
      </c>
      <c r="O1104" s="92"/>
      <c r="P1104" s="240">
        <f>O1104*H1104</f>
        <v>0</v>
      </c>
      <c r="Q1104" s="240">
        <v>0.00025999999999999998</v>
      </c>
      <c r="R1104" s="240">
        <f>Q1104*H1104</f>
        <v>1.0409718799999999</v>
      </c>
      <c r="S1104" s="240">
        <v>0</v>
      </c>
      <c r="T1104" s="241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42" t="s">
        <v>605</v>
      </c>
      <c r="AT1104" s="242" t="s">
        <v>283</v>
      </c>
      <c r="AU1104" s="242" t="s">
        <v>86</v>
      </c>
      <c r="AY1104" s="18" t="s">
        <v>281</v>
      </c>
      <c r="BE1104" s="243">
        <f>IF(N1104="základní",J1104,0)</f>
        <v>0</v>
      </c>
      <c r="BF1104" s="243">
        <f>IF(N1104="snížená",J1104,0)</f>
        <v>0</v>
      </c>
      <c r="BG1104" s="243">
        <f>IF(N1104="zákl. přenesená",J1104,0)</f>
        <v>0</v>
      </c>
      <c r="BH1104" s="243">
        <f>IF(N1104="sníž. přenesená",J1104,0)</f>
        <v>0</v>
      </c>
      <c r="BI1104" s="243">
        <f>IF(N1104="nulová",J1104,0)</f>
        <v>0</v>
      </c>
      <c r="BJ1104" s="18" t="s">
        <v>84</v>
      </c>
      <c r="BK1104" s="243">
        <f>ROUND(I1104*H1104,2)</f>
        <v>0</v>
      </c>
      <c r="BL1104" s="18" t="s">
        <v>605</v>
      </c>
      <c r="BM1104" s="242" t="s">
        <v>1899</v>
      </c>
    </row>
    <row r="1105" s="2" customFormat="1" ht="16.5" customHeight="1">
      <c r="A1105" s="39"/>
      <c r="B1105" s="40"/>
      <c r="C1105" s="230" t="s">
        <v>1900</v>
      </c>
      <c r="D1105" s="230" t="s">
        <v>283</v>
      </c>
      <c r="E1105" s="231" t="s">
        <v>1901</v>
      </c>
      <c r="F1105" s="232" t="s">
        <v>1902</v>
      </c>
      <c r="G1105" s="233" t="s">
        <v>321</v>
      </c>
      <c r="H1105" s="234">
        <v>644.49000000000001</v>
      </c>
      <c r="I1105" s="235"/>
      <c r="J1105" s="236">
        <f>ROUND(I1105*H1105,2)</f>
        <v>0</v>
      </c>
      <c r="K1105" s="237"/>
      <c r="L1105" s="45"/>
      <c r="M1105" s="238" t="s">
        <v>1</v>
      </c>
      <c r="N1105" s="239" t="s">
        <v>42</v>
      </c>
      <c r="O1105" s="92"/>
      <c r="P1105" s="240">
        <f>O1105*H1105</f>
        <v>0</v>
      </c>
      <c r="Q1105" s="240">
        <v>0</v>
      </c>
      <c r="R1105" s="240">
        <f>Q1105*H1105</f>
        <v>0</v>
      </c>
      <c r="S1105" s="240">
        <v>0</v>
      </c>
      <c r="T1105" s="241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2" t="s">
        <v>605</v>
      </c>
      <c r="AT1105" s="242" t="s">
        <v>283</v>
      </c>
      <c r="AU1105" s="242" t="s">
        <v>86</v>
      </c>
      <c r="AY1105" s="18" t="s">
        <v>281</v>
      </c>
      <c r="BE1105" s="243">
        <f>IF(N1105="základní",J1105,0)</f>
        <v>0</v>
      </c>
      <c r="BF1105" s="243">
        <f>IF(N1105="snížená",J1105,0)</f>
        <v>0</v>
      </c>
      <c r="BG1105" s="243">
        <f>IF(N1105="zákl. přenesená",J1105,0)</f>
        <v>0</v>
      </c>
      <c r="BH1105" s="243">
        <f>IF(N1105="sníž. přenesená",J1105,0)</f>
        <v>0</v>
      </c>
      <c r="BI1105" s="243">
        <f>IF(N1105="nulová",J1105,0)</f>
        <v>0</v>
      </c>
      <c r="BJ1105" s="18" t="s">
        <v>84</v>
      </c>
      <c r="BK1105" s="243">
        <f>ROUND(I1105*H1105,2)</f>
        <v>0</v>
      </c>
      <c r="BL1105" s="18" t="s">
        <v>605</v>
      </c>
      <c r="BM1105" s="242" t="s">
        <v>1903</v>
      </c>
    </row>
    <row r="1106" s="13" customFormat="1">
      <c r="A1106" s="13"/>
      <c r="B1106" s="244"/>
      <c r="C1106" s="245"/>
      <c r="D1106" s="246" t="s">
        <v>288</v>
      </c>
      <c r="E1106" s="247" t="s">
        <v>1</v>
      </c>
      <c r="F1106" s="248" t="s">
        <v>1904</v>
      </c>
      <c r="G1106" s="245"/>
      <c r="H1106" s="249">
        <v>644.49000000000001</v>
      </c>
      <c r="I1106" s="250"/>
      <c r="J1106" s="245"/>
      <c r="K1106" s="245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5" t="s">
        <v>288</v>
      </c>
      <c r="AU1106" s="255" t="s">
        <v>86</v>
      </c>
      <c r="AV1106" s="13" t="s">
        <v>86</v>
      </c>
      <c r="AW1106" s="13" t="s">
        <v>33</v>
      </c>
      <c r="AX1106" s="13" t="s">
        <v>84</v>
      </c>
      <c r="AY1106" s="255" t="s">
        <v>281</v>
      </c>
    </row>
    <row r="1107" s="16" customFormat="1">
      <c r="A1107" s="16"/>
      <c r="B1107" s="297"/>
      <c r="C1107" s="298"/>
      <c r="D1107" s="246" t="s">
        <v>288</v>
      </c>
      <c r="E1107" s="299" t="s">
        <v>1</v>
      </c>
      <c r="F1107" s="300" t="s">
        <v>1905</v>
      </c>
      <c r="G1107" s="298"/>
      <c r="H1107" s="299" t="s">
        <v>1</v>
      </c>
      <c r="I1107" s="301"/>
      <c r="J1107" s="298"/>
      <c r="K1107" s="298"/>
      <c r="L1107" s="302"/>
      <c r="M1107" s="303"/>
      <c r="N1107" s="304"/>
      <c r="O1107" s="304"/>
      <c r="P1107" s="304"/>
      <c r="Q1107" s="304"/>
      <c r="R1107" s="304"/>
      <c r="S1107" s="304"/>
      <c r="T1107" s="305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306" t="s">
        <v>288</v>
      </c>
      <c r="AU1107" s="306" t="s">
        <v>86</v>
      </c>
      <c r="AV1107" s="16" t="s">
        <v>84</v>
      </c>
      <c r="AW1107" s="16" t="s">
        <v>33</v>
      </c>
      <c r="AX1107" s="16" t="s">
        <v>77</v>
      </c>
      <c r="AY1107" s="306" t="s">
        <v>281</v>
      </c>
    </row>
    <row r="1108" s="12" customFormat="1" ht="25.92" customHeight="1">
      <c r="A1108" s="12"/>
      <c r="B1108" s="214"/>
      <c r="C1108" s="215"/>
      <c r="D1108" s="216" t="s">
        <v>76</v>
      </c>
      <c r="E1108" s="217" t="s">
        <v>1906</v>
      </c>
      <c r="F1108" s="217" t="s">
        <v>1907</v>
      </c>
      <c r="G1108" s="215"/>
      <c r="H1108" s="215"/>
      <c r="I1108" s="218"/>
      <c r="J1108" s="219">
        <f>BK1108</f>
        <v>0</v>
      </c>
      <c r="K1108" s="215"/>
      <c r="L1108" s="220"/>
      <c r="M1108" s="221"/>
      <c r="N1108" s="222"/>
      <c r="O1108" s="222"/>
      <c r="P1108" s="223">
        <f>SUM(P1109:P1152)</f>
        <v>0</v>
      </c>
      <c r="Q1108" s="222"/>
      <c r="R1108" s="223">
        <f>SUM(R1109:R1152)</f>
        <v>0</v>
      </c>
      <c r="S1108" s="222"/>
      <c r="T1108" s="224">
        <f>SUM(T1109:T1152)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25" t="s">
        <v>119</v>
      </c>
      <c r="AT1108" s="226" t="s">
        <v>76</v>
      </c>
      <c r="AU1108" s="226" t="s">
        <v>77</v>
      </c>
      <c r="AY1108" s="225" t="s">
        <v>281</v>
      </c>
      <c r="BK1108" s="227">
        <f>SUM(BK1109:BK1152)</f>
        <v>0</v>
      </c>
    </row>
    <row r="1109" s="2" customFormat="1" ht="33" customHeight="1">
      <c r="A1109" s="39"/>
      <c r="B1109" s="40"/>
      <c r="C1109" s="230" t="s">
        <v>1908</v>
      </c>
      <c r="D1109" s="230" t="s">
        <v>283</v>
      </c>
      <c r="E1109" s="231" t="s">
        <v>1909</v>
      </c>
      <c r="F1109" s="232" t="s">
        <v>1910</v>
      </c>
      <c r="G1109" s="233" t="s">
        <v>1421</v>
      </c>
      <c r="H1109" s="234">
        <v>1</v>
      </c>
      <c r="I1109" s="235"/>
      <c r="J1109" s="236">
        <f>ROUND(I1109*H1109,2)</f>
        <v>0</v>
      </c>
      <c r="K1109" s="237"/>
      <c r="L1109" s="45"/>
      <c r="M1109" s="238" t="s">
        <v>1</v>
      </c>
      <c r="N1109" s="239" t="s">
        <v>42</v>
      </c>
      <c r="O1109" s="92"/>
      <c r="P1109" s="240">
        <f>O1109*H1109</f>
        <v>0</v>
      </c>
      <c r="Q1109" s="240">
        <v>0</v>
      </c>
      <c r="R1109" s="240">
        <f>Q1109*H1109</f>
        <v>0</v>
      </c>
      <c r="S1109" s="240">
        <v>0</v>
      </c>
      <c r="T1109" s="241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2" t="s">
        <v>119</v>
      </c>
      <c r="AT1109" s="242" t="s">
        <v>283</v>
      </c>
      <c r="AU1109" s="242" t="s">
        <v>84</v>
      </c>
      <c r="AY1109" s="18" t="s">
        <v>281</v>
      </c>
      <c r="BE1109" s="243">
        <f>IF(N1109="základní",J1109,0)</f>
        <v>0</v>
      </c>
      <c r="BF1109" s="243">
        <f>IF(N1109="snížená",J1109,0)</f>
        <v>0</v>
      </c>
      <c r="BG1109" s="243">
        <f>IF(N1109="zákl. přenesená",J1109,0)</f>
        <v>0</v>
      </c>
      <c r="BH1109" s="243">
        <f>IF(N1109="sníž. přenesená",J1109,0)</f>
        <v>0</v>
      </c>
      <c r="BI1109" s="243">
        <f>IF(N1109="nulová",J1109,0)</f>
        <v>0</v>
      </c>
      <c r="BJ1109" s="18" t="s">
        <v>84</v>
      </c>
      <c r="BK1109" s="243">
        <f>ROUND(I1109*H1109,2)</f>
        <v>0</v>
      </c>
      <c r="BL1109" s="18" t="s">
        <v>119</v>
      </c>
      <c r="BM1109" s="242" t="s">
        <v>1911</v>
      </c>
    </row>
    <row r="1110" s="2" customFormat="1" ht="24.15" customHeight="1">
      <c r="A1110" s="39"/>
      <c r="B1110" s="40"/>
      <c r="C1110" s="230" t="s">
        <v>1912</v>
      </c>
      <c r="D1110" s="230" t="s">
        <v>283</v>
      </c>
      <c r="E1110" s="231" t="s">
        <v>1913</v>
      </c>
      <c r="F1110" s="232" t="s">
        <v>1914</v>
      </c>
      <c r="G1110" s="233" t="s">
        <v>1421</v>
      </c>
      <c r="H1110" s="234">
        <v>1</v>
      </c>
      <c r="I1110" s="235"/>
      <c r="J1110" s="236">
        <f>ROUND(I1110*H1110,2)</f>
        <v>0</v>
      </c>
      <c r="K1110" s="237"/>
      <c r="L1110" s="45"/>
      <c r="M1110" s="238" t="s">
        <v>1</v>
      </c>
      <c r="N1110" s="239" t="s">
        <v>42</v>
      </c>
      <c r="O1110" s="92"/>
      <c r="P1110" s="240">
        <f>O1110*H1110</f>
        <v>0</v>
      </c>
      <c r="Q1110" s="240">
        <v>0</v>
      </c>
      <c r="R1110" s="240">
        <f>Q1110*H1110</f>
        <v>0</v>
      </c>
      <c r="S1110" s="240">
        <v>0</v>
      </c>
      <c r="T1110" s="241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2" t="s">
        <v>119</v>
      </c>
      <c r="AT1110" s="242" t="s">
        <v>283</v>
      </c>
      <c r="AU1110" s="242" t="s">
        <v>84</v>
      </c>
      <c r="AY1110" s="18" t="s">
        <v>281</v>
      </c>
      <c r="BE1110" s="243">
        <f>IF(N1110="základní",J1110,0)</f>
        <v>0</v>
      </c>
      <c r="BF1110" s="243">
        <f>IF(N1110="snížená",J1110,0)</f>
        <v>0</v>
      </c>
      <c r="BG1110" s="243">
        <f>IF(N1110="zákl. přenesená",J1110,0)</f>
        <v>0</v>
      </c>
      <c r="BH1110" s="243">
        <f>IF(N1110="sníž. přenesená",J1110,0)</f>
        <v>0</v>
      </c>
      <c r="BI1110" s="243">
        <f>IF(N1110="nulová",J1110,0)</f>
        <v>0</v>
      </c>
      <c r="BJ1110" s="18" t="s">
        <v>84</v>
      </c>
      <c r="BK1110" s="243">
        <f>ROUND(I1110*H1110,2)</f>
        <v>0</v>
      </c>
      <c r="BL1110" s="18" t="s">
        <v>119</v>
      </c>
      <c r="BM1110" s="242" t="s">
        <v>1915</v>
      </c>
    </row>
    <row r="1111" s="2" customFormat="1" ht="24.15" customHeight="1">
      <c r="A1111" s="39"/>
      <c r="B1111" s="40"/>
      <c r="C1111" s="230" t="s">
        <v>1916</v>
      </c>
      <c r="D1111" s="230" t="s">
        <v>283</v>
      </c>
      <c r="E1111" s="231" t="s">
        <v>1917</v>
      </c>
      <c r="F1111" s="232" t="s">
        <v>1918</v>
      </c>
      <c r="G1111" s="233" t="s">
        <v>1421</v>
      </c>
      <c r="H1111" s="234">
        <v>1</v>
      </c>
      <c r="I1111" s="235"/>
      <c r="J1111" s="236">
        <f>ROUND(I1111*H1111,2)</f>
        <v>0</v>
      </c>
      <c r="K1111" s="237"/>
      <c r="L1111" s="45"/>
      <c r="M1111" s="238" t="s">
        <v>1</v>
      </c>
      <c r="N1111" s="239" t="s">
        <v>42</v>
      </c>
      <c r="O1111" s="92"/>
      <c r="P1111" s="240">
        <f>O1111*H1111</f>
        <v>0</v>
      </c>
      <c r="Q1111" s="240">
        <v>0</v>
      </c>
      <c r="R1111" s="240">
        <f>Q1111*H1111</f>
        <v>0</v>
      </c>
      <c r="S1111" s="240">
        <v>0</v>
      </c>
      <c r="T1111" s="241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2" t="s">
        <v>119</v>
      </c>
      <c r="AT1111" s="242" t="s">
        <v>283</v>
      </c>
      <c r="AU1111" s="242" t="s">
        <v>84</v>
      </c>
      <c r="AY1111" s="18" t="s">
        <v>281</v>
      </c>
      <c r="BE1111" s="243">
        <f>IF(N1111="základní",J1111,0)</f>
        <v>0</v>
      </c>
      <c r="BF1111" s="243">
        <f>IF(N1111="snížená",J1111,0)</f>
        <v>0</v>
      </c>
      <c r="BG1111" s="243">
        <f>IF(N1111="zákl. přenesená",J1111,0)</f>
        <v>0</v>
      </c>
      <c r="BH1111" s="243">
        <f>IF(N1111="sníž. přenesená",J1111,0)</f>
        <v>0</v>
      </c>
      <c r="BI1111" s="243">
        <f>IF(N1111="nulová",J1111,0)</f>
        <v>0</v>
      </c>
      <c r="BJ1111" s="18" t="s">
        <v>84</v>
      </c>
      <c r="BK1111" s="243">
        <f>ROUND(I1111*H1111,2)</f>
        <v>0</v>
      </c>
      <c r="BL1111" s="18" t="s">
        <v>119</v>
      </c>
      <c r="BM1111" s="242" t="s">
        <v>1919</v>
      </c>
    </row>
    <row r="1112" s="2" customFormat="1" ht="24.15" customHeight="1">
      <c r="A1112" s="39"/>
      <c r="B1112" s="40"/>
      <c r="C1112" s="230" t="s">
        <v>1920</v>
      </c>
      <c r="D1112" s="230" t="s">
        <v>283</v>
      </c>
      <c r="E1112" s="231" t="s">
        <v>1921</v>
      </c>
      <c r="F1112" s="232" t="s">
        <v>1922</v>
      </c>
      <c r="G1112" s="233" t="s">
        <v>1421</v>
      </c>
      <c r="H1112" s="234">
        <v>1</v>
      </c>
      <c r="I1112" s="235"/>
      <c r="J1112" s="236">
        <f>ROUND(I1112*H1112,2)</f>
        <v>0</v>
      </c>
      <c r="K1112" s="237"/>
      <c r="L1112" s="45"/>
      <c r="M1112" s="238" t="s">
        <v>1</v>
      </c>
      <c r="N1112" s="239" t="s">
        <v>42</v>
      </c>
      <c r="O1112" s="92"/>
      <c r="P1112" s="240">
        <f>O1112*H1112</f>
        <v>0</v>
      </c>
      <c r="Q1112" s="240">
        <v>0</v>
      </c>
      <c r="R1112" s="240">
        <f>Q1112*H1112</f>
        <v>0</v>
      </c>
      <c r="S1112" s="240">
        <v>0</v>
      </c>
      <c r="T1112" s="241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42" t="s">
        <v>119</v>
      </c>
      <c r="AT1112" s="242" t="s">
        <v>283</v>
      </c>
      <c r="AU1112" s="242" t="s">
        <v>84</v>
      </c>
      <c r="AY1112" s="18" t="s">
        <v>281</v>
      </c>
      <c r="BE1112" s="243">
        <f>IF(N1112="základní",J1112,0)</f>
        <v>0</v>
      </c>
      <c r="BF1112" s="243">
        <f>IF(N1112="snížená",J1112,0)</f>
        <v>0</v>
      </c>
      <c r="BG1112" s="243">
        <f>IF(N1112="zákl. přenesená",J1112,0)</f>
        <v>0</v>
      </c>
      <c r="BH1112" s="243">
        <f>IF(N1112="sníž. přenesená",J1112,0)</f>
        <v>0</v>
      </c>
      <c r="BI1112" s="243">
        <f>IF(N1112="nulová",J1112,0)</f>
        <v>0</v>
      </c>
      <c r="BJ1112" s="18" t="s">
        <v>84</v>
      </c>
      <c r="BK1112" s="243">
        <f>ROUND(I1112*H1112,2)</f>
        <v>0</v>
      </c>
      <c r="BL1112" s="18" t="s">
        <v>119</v>
      </c>
      <c r="BM1112" s="242" t="s">
        <v>1923</v>
      </c>
    </row>
    <row r="1113" s="2" customFormat="1" ht="24.15" customHeight="1">
      <c r="A1113" s="39"/>
      <c r="B1113" s="40"/>
      <c r="C1113" s="230" t="s">
        <v>1924</v>
      </c>
      <c r="D1113" s="230" t="s">
        <v>283</v>
      </c>
      <c r="E1113" s="231" t="s">
        <v>1925</v>
      </c>
      <c r="F1113" s="232" t="s">
        <v>1926</v>
      </c>
      <c r="G1113" s="233" t="s">
        <v>1421</v>
      </c>
      <c r="H1113" s="234">
        <v>1</v>
      </c>
      <c r="I1113" s="235"/>
      <c r="J1113" s="236">
        <f>ROUND(I1113*H1113,2)</f>
        <v>0</v>
      </c>
      <c r="K1113" s="237"/>
      <c r="L1113" s="45"/>
      <c r="M1113" s="238" t="s">
        <v>1</v>
      </c>
      <c r="N1113" s="239" t="s">
        <v>42</v>
      </c>
      <c r="O1113" s="92"/>
      <c r="P1113" s="240">
        <f>O1113*H1113</f>
        <v>0</v>
      </c>
      <c r="Q1113" s="240">
        <v>0</v>
      </c>
      <c r="R1113" s="240">
        <f>Q1113*H1113</f>
        <v>0</v>
      </c>
      <c r="S1113" s="240">
        <v>0</v>
      </c>
      <c r="T1113" s="241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2" t="s">
        <v>119</v>
      </c>
      <c r="AT1113" s="242" t="s">
        <v>283</v>
      </c>
      <c r="AU1113" s="242" t="s">
        <v>84</v>
      </c>
      <c r="AY1113" s="18" t="s">
        <v>281</v>
      </c>
      <c r="BE1113" s="243">
        <f>IF(N1113="základní",J1113,0)</f>
        <v>0</v>
      </c>
      <c r="BF1113" s="243">
        <f>IF(N1113="snížená",J1113,0)</f>
        <v>0</v>
      </c>
      <c r="BG1113" s="243">
        <f>IF(N1113="zákl. přenesená",J1113,0)</f>
        <v>0</v>
      </c>
      <c r="BH1113" s="243">
        <f>IF(N1113="sníž. přenesená",J1113,0)</f>
        <v>0</v>
      </c>
      <c r="BI1113" s="243">
        <f>IF(N1113="nulová",J1113,0)</f>
        <v>0</v>
      </c>
      <c r="BJ1113" s="18" t="s">
        <v>84</v>
      </c>
      <c r="BK1113" s="243">
        <f>ROUND(I1113*H1113,2)</f>
        <v>0</v>
      </c>
      <c r="BL1113" s="18" t="s">
        <v>119</v>
      </c>
      <c r="BM1113" s="242" t="s">
        <v>1927</v>
      </c>
    </row>
    <row r="1114" s="2" customFormat="1" ht="24.15" customHeight="1">
      <c r="A1114" s="39"/>
      <c r="B1114" s="40"/>
      <c r="C1114" s="230" t="s">
        <v>1928</v>
      </c>
      <c r="D1114" s="230" t="s">
        <v>283</v>
      </c>
      <c r="E1114" s="231" t="s">
        <v>1929</v>
      </c>
      <c r="F1114" s="232" t="s">
        <v>1930</v>
      </c>
      <c r="G1114" s="233" t="s">
        <v>1421</v>
      </c>
      <c r="H1114" s="234">
        <v>1</v>
      </c>
      <c r="I1114" s="235"/>
      <c r="J1114" s="236">
        <f>ROUND(I1114*H1114,2)</f>
        <v>0</v>
      </c>
      <c r="K1114" s="237"/>
      <c r="L1114" s="45"/>
      <c r="M1114" s="238" t="s">
        <v>1</v>
      </c>
      <c r="N1114" s="239" t="s">
        <v>42</v>
      </c>
      <c r="O1114" s="92"/>
      <c r="P1114" s="240">
        <f>O1114*H1114</f>
        <v>0</v>
      </c>
      <c r="Q1114" s="240">
        <v>0</v>
      </c>
      <c r="R1114" s="240">
        <f>Q1114*H1114</f>
        <v>0</v>
      </c>
      <c r="S1114" s="240">
        <v>0</v>
      </c>
      <c r="T1114" s="241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2" t="s">
        <v>119</v>
      </c>
      <c r="AT1114" s="242" t="s">
        <v>283</v>
      </c>
      <c r="AU1114" s="242" t="s">
        <v>84</v>
      </c>
      <c r="AY1114" s="18" t="s">
        <v>281</v>
      </c>
      <c r="BE1114" s="243">
        <f>IF(N1114="základní",J1114,0)</f>
        <v>0</v>
      </c>
      <c r="BF1114" s="243">
        <f>IF(N1114="snížená",J1114,0)</f>
        <v>0</v>
      </c>
      <c r="BG1114" s="243">
        <f>IF(N1114="zákl. přenesená",J1114,0)</f>
        <v>0</v>
      </c>
      <c r="BH1114" s="243">
        <f>IF(N1114="sníž. přenesená",J1114,0)</f>
        <v>0</v>
      </c>
      <c r="BI1114" s="243">
        <f>IF(N1114="nulová",J1114,0)</f>
        <v>0</v>
      </c>
      <c r="BJ1114" s="18" t="s">
        <v>84</v>
      </c>
      <c r="BK1114" s="243">
        <f>ROUND(I1114*H1114,2)</f>
        <v>0</v>
      </c>
      <c r="BL1114" s="18" t="s">
        <v>119</v>
      </c>
      <c r="BM1114" s="242" t="s">
        <v>1931</v>
      </c>
    </row>
    <row r="1115" s="2" customFormat="1" ht="24.15" customHeight="1">
      <c r="A1115" s="39"/>
      <c r="B1115" s="40"/>
      <c r="C1115" s="230" t="s">
        <v>1932</v>
      </c>
      <c r="D1115" s="230" t="s">
        <v>283</v>
      </c>
      <c r="E1115" s="231" t="s">
        <v>1933</v>
      </c>
      <c r="F1115" s="232" t="s">
        <v>1934</v>
      </c>
      <c r="G1115" s="233" t="s">
        <v>1421</v>
      </c>
      <c r="H1115" s="234">
        <v>1</v>
      </c>
      <c r="I1115" s="235"/>
      <c r="J1115" s="236">
        <f>ROUND(I1115*H1115,2)</f>
        <v>0</v>
      </c>
      <c r="K1115" s="237"/>
      <c r="L1115" s="45"/>
      <c r="M1115" s="238" t="s">
        <v>1</v>
      </c>
      <c r="N1115" s="239" t="s">
        <v>42</v>
      </c>
      <c r="O1115" s="92"/>
      <c r="P1115" s="240">
        <f>O1115*H1115</f>
        <v>0</v>
      </c>
      <c r="Q1115" s="240">
        <v>0</v>
      </c>
      <c r="R1115" s="240">
        <f>Q1115*H1115</f>
        <v>0</v>
      </c>
      <c r="S1115" s="240">
        <v>0</v>
      </c>
      <c r="T1115" s="241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2" t="s">
        <v>119</v>
      </c>
      <c r="AT1115" s="242" t="s">
        <v>283</v>
      </c>
      <c r="AU1115" s="242" t="s">
        <v>84</v>
      </c>
      <c r="AY1115" s="18" t="s">
        <v>281</v>
      </c>
      <c r="BE1115" s="243">
        <f>IF(N1115="základní",J1115,0)</f>
        <v>0</v>
      </c>
      <c r="BF1115" s="243">
        <f>IF(N1115="snížená",J1115,0)</f>
        <v>0</v>
      </c>
      <c r="BG1115" s="243">
        <f>IF(N1115="zákl. přenesená",J1115,0)</f>
        <v>0</v>
      </c>
      <c r="BH1115" s="243">
        <f>IF(N1115="sníž. přenesená",J1115,0)</f>
        <v>0</v>
      </c>
      <c r="BI1115" s="243">
        <f>IF(N1115="nulová",J1115,0)</f>
        <v>0</v>
      </c>
      <c r="BJ1115" s="18" t="s">
        <v>84</v>
      </c>
      <c r="BK1115" s="243">
        <f>ROUND(I1115*H1115,2)</f>
        <v>0</v>
      </c>
      <c r="BL1115" s="18" t="s">
        <v>119</v>
      </c>
      <c r="BM1115" s="242" t="s">
        <v>1935</v>
      </c>
    </row>
    <row r="1116" s="2" customFormat="1" ht="24.15" customHeight="1">
      <c r="A1116" s="39"/>
      <c r="B1116" s="40"/>
      <c r="C1116" s="230" t="s">
        <v>1936</v>
      </c>
      <c r="D1116" s="230" t="s">
        <v>283</v>
      </c>
      <c r="E1116" s="231" t="s">
        <v>1937</v>
      </c>
      <c r="F1116" s="232" t="s">
        <v>1938</v>
      </c>
      <c r="G1116" s="233" t="s">
        <v>1421</v>
      </c>
      <c r="H1116" s="234">
        <v>1</v>
      </c>
      <c r="I1116" s="235"/>
      <c r="J1116" s="236">
        <f>ROUND(I1116*H1116,2)</f>
        <v>0</v>
      </c>
      <c r="K1116" s="237"/>
      <c r="L1116" s="45"/>
      <c r="M1116" s="238" t="s">
        <v>1</v>
      </c>
      <c r="N1116" s="239" t="s">
        <v>42</v>
      </c>
      <c r="O1116" s="92"/>
      <c r="P1116" s="240">
        <f>O1116*H1116</f>
        <v>0</v>
      </c>
      <c r="Q1116" s="240">
        <v>0</v>
      </c>
      <c r="R1116" s="240">
        <f>Q1116*H1116</f>
        <v>0</v>
      </c>
      <c r="S1116" s="240">
        <v>0</v>
      </c>
      <c r="T1116" s="241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42" t="s">
        <v>119</v>
      </c>
      <c r="AT1116" s="242" t="s">
        <v>283</v>
      </c>
      <c r="AU1116" s="242" t="s">
        <v>84</v>
      </c>
      <c r="AY1116" s="18" t="s">
        <v>281</v>
      </c>
      <c r="BE1116" s="243">
        <f>IF(N1116="základní",J1116,0)</f>
        <v>0</v>
      </c>
      <c r="BF1116" s="243">
        <f>IF(N1116="snížená",J1116,0)</f>
        <v>0</v>
      </c>
      <c r="BG1116" s="243">
        <f>IF(N1116="zákl. přenesená",J1116,0)</f>
        <v>0</v>
      </c>
      <c r="BH1116" s="243">
        <f>IF(N1116="sníž. přenesená",J1116,0)</f>
        <v>0</v>
      </c>
      <c r="BI1116" s="243">
        <f>IF(N1116="nulová",J1116,0)</f>
        <v>0</v>
      </c>
      <c r="BJ1116" s="18" t="s">
        <v>84</v>
      </c>
      <c r="BK1116" s="243">
        <f>ROUND(I1116*H1116,2)</f>
        <v>0</v>
      </c>
      <c r="BL1116" s="18" t="s">
        <v>119</v>
      </c>
      <c r="BM1116" s="242" t="s">
        <v>1939</v>
      </c>
    </row>
    <row r="1117" s="2" customFormat="1" ht="24.15" customHeight="1">
      <c r="A1117" s="39"/>
      <c r="B1117" s="40"/>
      <c r="C1117" s="230" t="s">
        <v>1940</v>
      </c>
      <c r="D1117" s="230" t="s">
        <v>283</v>
      </c>
      <c r="E1117" s="231" t="s">
        <v>1941</v>
      </c>
      <c r="F1117" s="232" t="s">
        <v>1942</v>
      </c>
      <c r="G1117" s="233" t="s">
        <v>1421</v>
      </c>
      <c r="H1117" s="234">
        <v>1</v>
      </c>
      <c r="I1117" s="235"/>
      <c r="J1117" s="236">
        <f>ROUND(I1117*H1117,2)</f>
        <v>0</v>
      </c>
      <c r="K1117" s="237"/>
      <c r="L1117" s="45"/>
      <c r="M1117" s="238" t="s">
        <v>1</v>
      </c>
      <c r="N1117" s="239" t="s">
        <v>42</v>
      </c>
      <c r="O1117" s="92"/>
      <c r="P1117" s="240">
        <f>O1117*H1117</f>
        <v>0</v>
      </c>
      <c r="Q1117" s="240">
        <v>0</v>
      </c>
      <c r="R1117" s="240">
        <f>Q1117*H1117</f>
        <v>0</v>
      </c>
      <c r="S1117" s="240">
        <v>0</v>
      </c>
      <c r="T1117" s="241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2" t="s">
        <v>119</v>
      </c>
      <c r="AT1117" s="242" t="s">
        <v>283</v>
      </c>
      <c r="AU1117" s="242" t="s">
        <v>84</v>
      </c>
      <c r="AY1117" s="18" t="s">
        <v>281</v>
      </c>
      <c r="BE1117" s="243">
        <f>IF(N1117="základní",J1117,0)</f>
        <v>0</v>
      </c>
      <c r="BF1117" s="243">
        <f>IF(N1117="snížená",J1117,0)</f>
        <v>0</v>
      </c>
      <c r="BG1117" s="243">
        <f>IF(N1117="zákl. přenesená",J1117,0)</f>
        <v>0</v>
      </c>
      <c r="BH1117" s="243">
        <f>IF(N1117="sníž. přenesená",J1117,0)</f>
        <v>0</v>
      </c>
      <c r="BI1117" s="243">
        <f>IF(N1117="nulová",J1117,0)</f>
        <v>0</v>
      </c>
      <c r="BJ1117" s="18" t="s">
        <v>84</v>
      </c>
      <c r="BK1117" s="243">
        <f>ROUND(I1117*H1117,2)</f>
        <v>0</v>
      </c>
      <c r="BL1117" s="18" t="s">
        <v>119</v>
      </c>
      <c r="BM1117" s="242" t="s">
        <v>1943</v>
      </c>
    </row>
    <row r="1118" s="2" customFormat="1" ht="24.15" customHeight="1">
      <c r="A1118" s="39"/>
      <c r="B1118" s="40"/>
      <c r="C1118" s="230" t="s">
        <v>1944</v>
      </c>
      <c r="D1118" s="230" t="s">
        <v>283</v>
      </c>
      <c r="E1118" s="231" t="s">
        <v>1945</v>
      </c>
      <c r="F1118" s="232" t="s">
        <v>1946</v>
      </c>
      <c r="G1118" s="233" t="s">
        <v>1421</v>
      </c>
      <c r="H1118" s="234">
        <v>1</v>
      </c>
      <c r="I1118" s="235"/>
      <c r="J1118" s="236">
        <f>ROUND(I1118*H1118,2)</f>
        <v>0</v>
      </c>
      <c r="K1118" s="237"/>
      <c r="L1118" s="45"/>
      <c r="M1118" s="238" t="s">
        <v>1</v>
      </c>
      <c r="N1118" s="239" t="s">
        <v>42</v>
      </c>
      <c r="O1118" s="92"/>
      <c r="P1118" s="240">
        <f>O1118*H1118</f>
        <v>0</v>
      </c>
      <c r="Q1118" s="240">
        <v>0</v>
      </c>
      <c r="R1118" s="240">
        <f>Q1118*H1118</f>
        <v>0</v>
      </c>
      <c r="S1118" s="240">
        <v>0</v>
      </c>
      <c r="T1118" s="241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2" t="s">
        <v>119</v>
      </c>
      <c r="AT1118" s="242" t="s">
        <v>283</v>
      </c>
      <c r="AU1118" s="242" t="s">
        <v>84</v>
      </c>
      <c r="AY1118" s="18" t="s">
        <v>281</v>
      </c>
      <c r="BE1118" s="243">
        <f>IF(N1118="základní",J1118,0)</f>
        <v>0</v>
      </c>
      <c r="BF1118" s="243">
        <f>IF(N1118="snížená",J1118,0)</f>
        <v>0</v>
      </c>
      <c r="BG1118" s="243">
        <f>IF(N1118="zákl. přenesená",J1118,0)</f>
        <v>0</v>
      </c>
      <c r="BH1118" s="243">
        <f>IF(N1118="sníž. přenesená",J1118,0)</f>
        <v>0</v>
      </c>
      <c r="BI1118" s="243">
        <f>IF(N1118="nulová",J1118,0)</f>
        <v>0</v>
      </c>
      <c r="BJ1118" s="18" t="s">
        <v>84</v>
      </c>
      <c r="BK1118" s="243">
        <f>ROUND(I1118*H1118,2)</f>
        <v>0</v>
      </c>
      <c r="BL1118" s="18" t="s">
        <v>119</v>
      </c>
      <c r="BM1118" s="242" t="s">
        <v>1947</v>
      </c>
    </row>
    <row r="1119" s="2" customFormat="1" ht="16.5" customHeight="1">
      <c r="A1119" s="39"/>
      <c r="B1119" s="40"/>
      <c r="C1119" s="230" t="s">
        <v>1948</v>
      </c>
      <c r="D1119" s="230" t="s">
        <v>283</v>
      </c>
      <c r="E1119" s="231" t="s">
        <v>1949</v>
      </c>
      <c r="F1119" s="232" t="s">
        <v>1950</v>
      </c>
      <c r="G1119" s="233" t="s">
        <v>1421</v>
      </c>
      <c r="H1119" s="234">
        <v>1</v>
      </c>
      <c r="I1119" s="235"/>
      <c r="J1119" s="236">
        <f>ROUND(I1119*H1119,2)</f>
        <v>0</v>
      </c>
      <c r="K1119" s="237"/>
      <c r="L1119" s="45"/>
      <c r="M1119" s="238" t="s">
        <v>1</v>
      </c>
      <c r="N1119" s="239" t="s">
        <v>42</v>
      </c>
      <c r="O1119" s="92"/>
      <c r="P1119" s="240">
        <f>O1119*H1119</f>
        <v>0</v>
      </c>
      <c r="Q1119" s="240">
        <v>0</v>
      </c>
      <c r="R1119" s="240">
        <f>Q1119*H1119</f>
        <v>0</v>
      </c>
      <c r="S1119" s="240">
        <v>0</v>
      </c>
      <c r="T1119" s="241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2" t="s">
        <v>119</v>
      </c>
      <c r="AT1119" s="242" t="s">
        <v>283</v>
      </c>
      <c r="AU1119" s="242" t="s">
        <v>84</v>
      </c>
      <c r="AY1119" s="18" t="s">
        <v>281</v>
      </c>
      <c r="BE1119" s="243">
        <f>IF(N1119="základní",J1119,0)</f>
        <v>0</v>
      </c>
      <c r="BF1119" s="243">
        <f>IF(N1119="snížená",J1119,0)</f>
        <v>0</v>
      </c>
      <c r="BG1119" s="243">
        <f>IF(N1119="zákl. přenesená",J1119,0)</f>
        <v>0</v>
      </c>
      <c r="BH1119" s="243">
        <f>IF(N1119="sníž. přenesená",J1119,0)</f>
        <v>0</v>
      </c>
      <c r="BI1119" s="243">
        <f>IF(N1119="nulová",J1119,0)</f>
        <v>0</v>
      </c>
      <c r="BJ1119" s="18" t="s">
        <v>84</v>
      </c>
      <c r="BK1119" s="243">
        <f>ROUND(I1119*H1119,2)</f>
        <v>0</v>
      </c>
      <c r="BL1119" s="18" t="s">
        <v>119</v>
      </c>
      <c r="BM1119" s="242" t="s">
        <v>1951</v>
      </c>
    </row>
    <row r="1120" s="2" customFormat="1" ht="16.5" customHeight="1">
      <c r="A1120" s="39"/>
      <c r="B1120" s="40"/>
      <c r="C1120" s="230" t="s">
        <v>1952</v>
      </c>
      <c r="D1120" s="230" t="s">
        <v>283</v>
      </c>
      <c r="E1120" s="231" t="s">
        <v>1953</v>
      </c>
      <c r="F1120" s="232" t="s">
        <v>1954</v>
      </c>
      <c r="G1120" s="233" t="s">
        <v>1421</v>
      </c>
      <c r="H1120" s="234">
        <v>1</v>
      </c>
      <c r="I1120" s="235"/>
      <c r="J1120" s="236">
        <f>ROUND(I1120*H1120,2)</f>
        <v>0</v>
      </c>
      <c r="K1120" s="237"/>
      <c r="L1120" s="45"/>
      <c r="M1120" s="238" t="s">
        <v>1</v>
      </c>
      <c r="N1120" s="239" t="s">
        <v>42</v>
      </c>
      <c r="O1120" s="92"/>
      <c r="P1120" s="240">
        <f>O1120*H1120</f>
        <v>0</v>
      </c>
      <c r="Q1120" s="240">
        <v>0</v>
      </c>
      <c r="R1120" s="240">
        <f>Q1120*H1120</f>
        <v>0</v>
      </c>
      <c r="S1120" s="240">
        <v>0</v>
      </c>
      <c r="T1120" s="241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42" t="s">
        <v>119</v>
      </c>
      <c r="AT1120" s="242" t="s">
        <v>283</v>
      </c>
      <c r="AU1120" s="242" t="s">
        <v>84</v>
      </c>
      <c r="AY1120" s="18" t="s">
        <v>281</v>
      </c>
      <c r="BE1120" s="243">
        <f>IF(N1120="základní",J1120,0)</f>
        <v>0</v>
      </c>
      <c r="BF1120" s="243">
        <f>IF(N1120="snížená",J1120,0)</f>
        <v>0</v>
      </c>
      <c r="BG1120" s="243">
        <f>IF(N1120="zákl. přenesená",J1120,0)</f>
        <v>0</v>
      </c>
      <c r="BH1120" s="243">
        <f>IF(N1120="sníž. přenesená",J1120,0)</f>
        <v>0</v>
      </c>
      <c r="BI1120" s="243">
        <f>IF(N1120="nulová",J1120,0)</f>
        <v>0</v>
      </c>
      <c r="BJ1120" s="18" t="s">
        <v>84</v>
      </c>
      <c r="BK1120" s="243">
        <f>ROUND(I1120*H1120,2)</f>
        <v>0</v>
      </c>
      <c r="BL1120" s="18" t="s">
        <v>119</v>
      </c>
      <c r="BM1120" s="242" t="s">
        <v>1955</v>
      </c>
    </row>
    <row r="1121" s="2" customFormat="1" ht="16.5" customHeight="1">
      <c r="A1121" s="39"/>
      <c r="B1121" s="40"/>
      <c r="C1121" s="230" t="s">
        <v>1956</v>
      </c>
      <c r="D1121" s="230" t="s">
        <v>283</v>
      </c>
      <c r="E1121" s="231" t="s">
        <v>1957</v>
      </c>
      <c r="F1121" s="232" t="s">
        <v>1958</v>
      </c>
      <c r="G1121" s="233" t="s">
        <v>1421</v>
      </c>
      <c r="H1121" s="234">
        <v>1</v>
      </c>
      <c r="I1121" s="235"/>
      <c r="J1121" s="236">
        <f>ROUND(I1121*H1121,2)</f>
        <v>0</v>
      </c>
      <c r="K1121" s="237"/>
      <c r="L1121" s="45"/>
      <c r="M1121" s="238" t="s">
        <v>1</v>
      </c>
      <c r="N1121" s="239" t="s">
        <v>42</v>
      </c>
      <c r="O1121" s="92"/>
      <c r="P1121" s="240">
        <f>O1121*H1121</f>
        <v>0</v>
      </c>
      <c r="Q1121" s="240">
        <v>0</v>
      </c>
      <c r="R1121" s="240">
        <f>Q1121*H1121</f>
        <v>0</v>
      </c>
      <c r="S1121" s="240">
        <v>0</v>
      </c>
      <c r="T1121" s="241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42" t="s">
        <v>119</v>
      </c>
      <c r="AT1121" s="242" t="s">
        <v>283</v>
      </c>
      <c r="AU1121" s="242" t="s">
        <v>84</v>
      </c>
      <c r="AY1121" s="18" t="s">
        <v>281</v>
      </c>
      <c r="BE1121" s="243">
        <f>IF(N1121="základní",J1121,0)</f>
        <v>0</v>
      </c>
      <c r="BF1121" s="243">
        <f>IF(N1121="snížená",J1121,0)</f>
        <v>0</v>
      </c>
      <c r="BG1121" s="243">
        <f>IF(N1121="zákl. přenesená",J1121,0)</f>
        <v>0</v>
      </c>
      <c r="BH1121" s="243">
        <f>IF(N1121="sníž. přenesená",J1121,0)</f>
        <v>0</v>
      </c>
      <c r="BI1121" s="243">
        <f>IF(N1121="nulová",J1121,0)</f>
        <v>0</v>
      </c>
      <c r="BJ1121" s="18" t="s">
        <v>84</v>
      </c>
      <c r="BK1121" s="243">
        <f>ROUND(I1121*H1121,2)</f>
        <v>0</v>
      </c>
      <c r="BL1121" s="18" t="s">
        <v>119</v>
      </c>
      <c r="BM1121" s="242" t="s">
        <v>1959</v>
      </c>
    </row>
    <row r="1122" s="2" customFormat="1" ht="24.15" customHeight="1">
      <c r="A1122" s="39"/>
      <c r="B1122" s="40"/>
      <c r="C1122" s="230" t="s">
        <v>1960</v>
      </c>
      <c r="D1122" s="230" t="s">
        <v>283</v>
      </c>
      <c r="E1122" s="231" t="s">
        <v>1961</v>
      </c>
      <c r="F1122" s="232" t="s">
        <v>1962</v>
      </c>
      <c r="G1122" s="233" t="s">
        <v>1421</v>
      </c>
      <c r="H1122" s="234">
        <v>1</v>
      </c>
      <c r="I1122" s="235"/>
      <c r="J1122" s="236">
        <f>ROUND(I1122*H1122,2)</f>
        <v>0</v>
      </c>
      <c r="K1122" s="237"/>
      <c r="L1122" s="45"/>
      <c r="M1122" s="238" t="s">
        <v>1</v>
      </c>
      <c r="N1122" s="239" t="s">
        <v>42</v>
      </c>
      <c r="O1122" s="92"/>
      <c r="P1122" s="240">
        <f>O1122*H1122</f>
        <v>0</v>
      </c>
      <c r="Q1122" s="240">
        <v>0</v>
      </c>
      <c r="R1122" s="240">
        <f>Q1122*H1122</f>
        <v>0</v>
      </c>
      <c r="S1122" s="240">
        <v>0</v>
      </c>
      <c r="T1122" s="241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2" t="s">
        <v>119</v>
      </c>
      <c r="AT1122" s="242" t="s">
        <v>283</v>
      </c>
      <c r="AU1122" s="242" t="s">
        <v>84</v>
      </c>
      <c r="AY1122" s="18" t="s">
        <v>281</v>
      </c>
      <c r="BE1122" s="243">
        <f>IF(N1122="základní",J1122,0)</f>
        <v>0</v>
      </c>
      <c r="BF1122" s="243">
        <f>IF(N1122="snížená",J1122,0)</f>
        <v>0</v>
      </c>
      <c r="BG1122" s="243">
        <f>IF(N1122="zákl. přenesená",J1122,0)</f>
        <v>0</v>
      </c>
      <c r="BH1122" s="243">
        <f>IF(N1122="sníž. přenesená",J1122,0)</f>
        <v>0</v>
      </c>
      <c r="BI1122" s="243">
        <f>IF(N1122="nulová",J1122,0)</f>
        <v>0</v>
      </c>
      <c r="BJ1122" s="18" t="s">
        <v>84</v>
      </c>
      <c r="BK1122" s="243">
        <f>ROUND(I1122*H1122,2)</f>
        <v>0</v>
      </c>
      <c r="BL1122" s="18" t="s">
        <v>119</v>
      </c>
      <c r="BM1122" s="242" t="s">
        <v>1963</v>
      </c>
    </row>
    <row r="1123" s="2" customFormat="1" ht="21.75" customHeight="1">
      <c r="A1123" s="39"/>
      <c r="B1123" s="40"/>
      <c r="C1123" s="230" t="s">
        <v>1964</v>
      </c>
      <c r="D1123" s="230" t="s">
        <v>283</v>
      </c>
      <c r="E1123" s="231" t="s">
        <v>1965</v>
      </c>
      <c r="F1123" s="232" t="s">
        <v>1966</v>
      </c>
      <c r="G1123" s="233" t="s">
        <v>1421</v>
      </c>
      <c r="H1123" s="234">
        <v>1</v>
      </c>
      <c r="I1123" s="235"/>
      <c r="J1123" s="236">
        <f>ROUND(I1123*H1123,2)</f>
        <v>0</v>
      </c>
      <c r="K1123" s="237"/>
      <c r="L1123" s="45"/>
      <c r="M1123" s="238" t="s">
        <v>1</v>
      </c>
      <c r="N1123" s="239" t="s">
        <v>42</v>
      </c>
      <c r="O1123" s="92"/>
      <c r="P1123" s="240">
        <f>O1123*H1123</f>
        <v>0</v>
      </c>
      <c r="Q1123" s="240">
        <v>0</v>
      </c>
      <c r="R1123" s="240">
        <f>Q1123*H1123</f>
        <v>0</v>
      </c>
      <c r="S1123" s="240">
        <v>0</v>
      </c>
      <c r="T1123" s="241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42" t="s">
        <v>119</v>
      </c>
      <c r="AT1123" s="242" t="s">
        <v>283</v>
      </c>
      <c r="AU1123" s="242" t="s">
        <v>84</v>
      </c>
      <c r="AY1123" s="18" t="s">
        <v>281</v>
      </c>
      <c r="BE1123" s="243">
        <f>IF(N1123="základní",J1123,0)</f>
        <v>0</v>
      </c>
      <c r="BF1123" s="243">
        <f>IF(N1123="snížená",J1123,0)</f>
        <v>0</v>
      </c>
      <c r="BG1123" s="243">
        <f>IF(N1123="zákl. přenesená",J1123,0)</f>
        <v>0</v>
      </c>
      <c r="BH1123" s="243">
        <f>IF(N1123="sníž. přenesená",J1123,0)</f>
        <v>0</v>
      </c>
      <c r="BI1123" s="243">
        <f>IF(N1123="nulová",J1123,0)</f>
        <v>0</v>
      </c>
      <c r="BJ1123" s="18" t="s">
        <v>84</v>
      </c>
      <c r="BK1123" s="243">
        <f>ROUND(I1123*H1123,2)</f>
        <v>0</v>
      </c>
      <c r="BL1123" s="18" t="s">
        <v>119</v>
      </c>
      <c r="BM1123" s="242" t="s">
        <v>1967</v>
      </c>
    </row>
    <row r="1124" s="2" customFormat="1" ht="24.15" customHeight="1">
      <c r="A1124" s="39"/>
      <c r="B1124" s="40"/>
      <c r="C1124" s="230" t="s">
        <v>1968</v>
      </c>
      <c r="D1124" s="230" t="s">
        <v>283</v>
      </c>
      <c r="E1124" s="231" t="s">
        <v>1969</v>
      </c>
      <c r="F1124" s="232" t="s">
        <v>1970</v>
      </c>
      <c r="G1124" s="233" t="s">
        <v>1421</v>
      </c>
      <c r="H1124" s="234">
        <v>1</v>
      </c>
      <c r="I1124" s="235"/>
      <c r="J1124" s="236">
        <f>ROUND(I1124*H1124,2)</f>
        <v>0</v>
      </c>
      <c r="K1124" s="237"/>
      <c r="L1124" s="45"/>
      <c r="M1124" s="238" t="s">
        <v>1</v>
      </c>
      <c r="N1124" s="239" t="s">
        <v>42</v>
      </c>
      <c r="O1124" s="92"/>
      <c r="P1124" s="240">
        <f>O1124*H1124</f>
        <v>0</v>
      </c>
      <c r="Q1124" s="240">
        <v>0</v>
      </c>
      <c r="R1124" s="240">
        <f>Q1124*H1124</f>
        <v>0</v>
      </c>
      <c r="S1124" s="240">
        <v>0</v>
      </c>
      <c r="T1124" s="241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2" t="s">
        <v>119</v>
      </c>
      <c r="AT1124" s="242" t="s">
        <v>283</v>
      </c>
      <c r="AU1124" s="242" t="s">
        <v>84</v>
      </c>
      <c r="AY1124" s="18" t="s">
        <v>281</v>
      </c>
      <c r="BE1124" s="243">
        <f>IF(N1124="základní",J1124,0)</f>
        <v>0</v>
      </c>
      <c r="BF1124" s="243">
        <f>IF(N1124="snížená",J1124,0)</f>
        <v>0</v>
      </c>
      <c r="BG1124" s="243">
        <f>IF(N1124="zákl. přenesená",J1124,0)</f>
        <v>0</v>
      </c>
      <c r="BH1124" s="243">
        <f>IF(N1124="sníž. přenesená",J1124,0)</f>
        <v>0</v>
      </c>
      <c r="BI1124" s="243">
        <f>IF(N1124="nulová",J1124,0)</f>
        <v>0</v>
      </c>
      <c r="BJ1124" s="18" t="s">
        <v>84</v>
      </c>
      <c r="BK1124" s="243">
        <f>ROUND(I1124*H1124,2)</f>
        <v>0</v>
      </c>
      <c r="BL1124" s="18" t="s">
        <v>119</v>
      </c>
      <c r="BM1124" s="242" t="s">
        <v>1971</v>
      </c>
    </row>
    <row r="1125" s="2" customFormat="1" ht="16.5" customHeight="1">
      <c r="A1125" s="39"/>
      <c r="B1125" s="40"/>
      <c r="C1125" s="230" t="s">
        <v>1972</v>
      </c>
      <c r="D1125" s="230" t="s">
        <v>283</v>
      </c>
      <c r="E1125" s="231" t="s">
        <v>1973</v>
      </c>
      <c r="F1125" s="232" t="s">
        <v>1974</v>
      </c>
      <c r="G1125" s="233" t="s">
        <v>1421</v>
      </c>
      <c r="H1125" s="234">
        <v>1</v>
      </c>
      <c r="I1125" s="235"/>
      <c r="J1125" s="236">
        <f>ROUND(I1125*H1125,2)</f>
        <v>0</v>
      </c>
      <c r="K1125" s="237"/>
      <c r="L1125" s="45"/>
      <c r="M1125" s="238" t="s">
        <v>1</v>
      </c>
      <c r="N1125" s="239" t="s">
        <v>42</v>
      </c>
      <c r="O1125" s="92"/>
      <c r="P1125" s="240">
        <f>O1125*H1125</f>
        <v>0</v>
      </c>
      <c r="Q1125" s="240">
        <v>0</v>
      </c>
      <c r="R1125" s="240">
        <f>Q1125*H1125</f>
        <v>0</v>
      </c>
      <c r="S1125" s="240">
        <v>0</v>
      </c>
      <c r="T1125" s="241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2" t="s">
        <v>119</v>
      </c>
      <c r="AT1125" s="242" t="s">
        <v>283</v>
      </c>
      <c r="AU1125" s="242" t="s">
        <v>84</v>
      </c>
      <c r="AY1125" s="18" t="s">
        <v>281</v>
      </c>
      <c r="BE1125" s="243">
        <f>IF(N1125="základní",J1125,0)</f>
        <v>0</v>
      </c>
      <c r="BF1125" s="243">
        <f>IF(N1125="snížená",J1125,0)</f>
        <v>0</v>
      </c>
      <c r="BG1125" s="243">
        <f>IF(N1125="zákl. přenesená",J1125,0)</f>
        <v>0</v>
      </c>
      <c r="BH1125" s="243">
        <f>IF(N1125="sníž. přenesená",J1125,0)</f>
        <v>0</v>
      </c>
      <c r="BI1125" s="243">
        <f>IF(N1125="nulová",J1125,0)</f>
        <v>0</v>
      </c>
      <c r="BJ1125" s="18" t="s">
        <v>84</v>
      </c>
      <c r="BK1125" s="243">
        <f>ROUND(I1125*H1125,2)</f>
        <v>0</v>
      </c>
      <c r="BL1125" s="18" t="s">
        <v>119</v>
      </c>
      <c r="BM1125" s="242" t="s">
        <v>1975</v>
      </c>
    </row>
    <row r="1126" s="2" customFormat="1" ht="16.5" customHeight="1">
      <c r="A1126" s="39"/>
      <c r="B1126" s="40"/>
      <c r="C1126" s="230" t="s">
        <v>1976</v>
      </c>
      <c r="D1126" s="230" t="s">
        <v>283</v>
      </c>
      <c r="E1126" s="231" t="s">
        <v>1977</v>
      </c>
      <c r="F1126" s="232" t="s">
        <v>1978</v>
      </c>
      <c r="G1126" s="233" t="s">
        <v>1421</v>
      </c>
      <c r="H1126" s="234">
        <v>1</v>
      </c>
      <c r="I1126" s="235"/>
      <c r="J1126" s="236">
        <f>ROUND(I1126*H1126,2)</f>
        <v>0</v>
      </c>
      <c r="K1126" s="237"/>
      <c r="L1126" s="45"/>
      <c r="M1126" s="238" t="s">
        <v>1</v>
      </c>
      <c r="N1126" s="239" t="s">
        <v>42</v>
      </c>
      <c r="O1126" s="92"/>
      <c r="P1126" s="240">
        <f>O1126*H1126</f>
        <v>0</v>
      </c>
      <c r="Q1126" s="240">
        <v>0</v>
      </c>
      <c r="R1126" s="240">
        <f>Q1126*H1126</f>
        <v>0</v>
      </c>
      <c r="S1126" s="240">
        <v>0</v>
      </c>
      <c r="T1126" s="241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2" t="s">
        <v>119</v>
      </c>
      <c r="AT1126" s="242" t="s">
        <v>283</v>
      </c>
      <c r="AU1126" s="242" t="s">
        <v>84</v>
      </c>
      <c r="AY1126" s="18" t="s">
        <v>281</v>
      </c>
      <c r="BE1126" s="243">
        <f>IF(N1126="základní",J1126,0)</f>
        <v>0</v>
      </c>
      <c r="BF1126" s="243">
        <f>IF(N1126="snížená",J1126,0)</f>
        <v>0</v>
      </c>
      <c r="BG1126" s="243">
        <f>IF(N1126="zákl. přenesená",J1126,0)</f>
        <v>0</v>
      </c>
      <c r="BH1126" s="243">
        <f>IF(N1126="sníž. přenesená",J1126,0)</f>
        <v>0</v>
      </c>
      <c r="BI1126" s="243">
        <f>IF(N1126="nulová",J1126,0)</f>
        <v>0</v>
      </c>
      <c r="BJ1126" s="18" t="s">
        <v>84</v>
      </c>
      <c r="BK1126" s="243">
        <f>ROUND(I1126*H1126,2)</f>
        <v>0</v>
      </c>
      <c r="BL1126" s="18" t="s">
        <v>119</v>
      </c>
      <c r="BM1126" s="242" t="s">
        <v>1979</v>
      </c>
    </row>
    <row r="1127" s="2" customFormat="1" ht="16.5" customHeight="1">
      <c r="A1127" s="39"/>
      <c r="B1127" s="40"/>
      <c r="C1127" s="230" t="s">
        <v>1980</v>
      </c>
      <c r="D1127" s="230" t="s">
        <v>283</v>
      </c>
      <c r="E1127" s="231" t="s">
        <v>1981</v>
      </c>
      <c r="F1127" s="232" t="s">
        <v>1982</v>
      </c>
      <c r="G1127" s="233" t="s">
        <v>678</v>
      </c>
      <c r="H1127" s="234">
        <v>32</v>
      </c>
      <c r="I1127" s="235"/>
      <c r="J1127" s="236">
        <f>ROUND(I1127*H1127,2)</f>
        <v>0</v>
      </c>
      <c r="K1127" s="237"/>
      <c r="L1127" s="45"/>
      <c r="M1127" s="238" t="s">
        <v>1</v>
      </c>
      <c r="N1127" s="239" t="s">
        <v>42</v>
      </c>
      <c r="O1127" s="92"/>
      <c r="P1127" s="240">
        <f>O1127*H1127</f>
        <v>0</v>
      </c>
      <c r="Q1127" s="240">
        <v>0</v>
      </c>
      <c r="R1127" s="240">
        <f>Q1127*H1127</f>
        <v>0</v>
      </c>
      <c r="S1127" s="240">
        <v>0</v>
      </c>
      <c r="T1127" s="241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2" t="s">
        <v>119</v>
      </c>
      <c r="AT1127" s="242" t="s">
        <v>283</v>
      </c>
      <c r="AU1127" s="242" t="s">
        <v>84</v>
      </c>
      <c r="AY1127" s="18" t="s">
        <v>281</v>
      </c>
      <c r="BE1127" s="243">
        <f>IF(N1127="základní",J1127,0)</f>
        <v>0</v>
      </c>
      <c r="BF1127" s="243">
        <f>IF(N1127="snížená",J1127,0)</f>
        <v>0</v>
      </c>
      <c r="BG1127" s="243">
        <f>IF(N1127="zákl. přenesená",J1127,0)</f>
        <v>0</v>
      </c>
      <c r="BH1127" s="243">
        <f>IF(N1127="sníž. přenesená",J1127,0)</f>
        <v>0</v>
      </c>
      <c r="BI1127" s="243">
        <f>IF(N1127="nulová",J1127,0)</f>
        <v>0</v>
      </c>
      <c r="BJ1127" s="18" t="s">
        <v>84</v>
      </c>
      <c r="BK1127" s="243">
        <f>ROUND(I1127*H1127,2)</f>
        <v>0</v>
      </c>
      <c r="BL1127" s="18" t="s">
        <v>119</v>
      </c>
      <c r="BM1127" s="242" t="s">
        <v>1983</v>
      </c>
    </row>
    <row r="1128" s="2" customFormat="1" ht="16.5" customHeight="1">
      <c r="A1128" s="39"/>
      <c r="B1128" s="40"/>
      <c r="C1128" s="230" t="s">
        <v>1984</v>
      </c>
      <c r="D1128" s="230" t="s">
        <v>283</v>
      </c>
      <c r="E1128" s="231" t="s">
        <v>1985</v>
      </c>
      <c r="F1128" s="232" t="s">
        <v>1986</v>
      </c>
      <c r="G1128" s="233" t="s">
        <v>678</v>
      </c>
      <c r="H1128" s="234">
        <v>32</v>
      </c>
      <c r="I1128" s="235"/>
      <c r="J1128" s="236">
        <f>ROUND(I1128*H1128,2)</f>
        <v>0</v>
      </c>
      <c r="K1128" s="237"/>
      <c r="L1128" s="45"/>
      <c r="M1128" s="238" t="s">
        <v>1</v>
      </c>
      <c r="N1128" s="239" t="s">
        <v>42</v>
      </c>
      <c r="O1128" s="92"/>
      <c r="P1128" s="240">
        <f>O1128*H1128</f>
        <v>0</v>
      </c>
      <c r="Q1128" s="240">
        <v>0</v>
      </c>
      <c r="R1128" s="240">
        <f>Q1128*H1128</f>
        <v>0</v>
      </c>
      <c r="S1128" s="240">
        <v>0</v>
      </c>
      <c r="T1128" s="241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42" t="s">
        <v>119</v>
      </c>
      <c r="AT1128" s="242" t="s">
        <v>283</v>
      </c>
      <c r="AU1128" s="242" t="s">
        <v>84</v>
      </c>
      <c r="AY1128" s="18" t="s">
        <v>281</v>
      </c>
      <c r="BE1128" s="243">
        <f>IF(N1128="základní",J1128,0)</f>
        <v>0</v>
      </c>
      <c r="BF1128" s="243">
        <f>IF(N1128="snížená",J1128,0)</f>
        <v>0</v>
      </c>
      <c r="BG1128" s="243">
        <f>IF(N1128="zákl. přenesená",J1128,0)</f>
        <v>0</v>
      </c>
      <c r="BH1128" s="243">
        <f>IF(N1128="sníž. přenesená",J1128,0)</f>
        <v>0</v>
      </c>
      <c r="BI1128" s="243">
        <f>IF(N1128="nulová",J1128,0)</f>
        <v>0</v>
      </c>
      <c r="BJ1128" s="18" t="s">
        <v>84</v>
      </c>
      <c r="BK1128" s="243">
        <f>ROUND(I1128*H1128,2)</f>
        <v>0</v>
      </c>
      <c r="BL1128" s="18" t="s">
        <v>119</v>
      </c>
      <c r="BM1128" s="242" t="s">
        <v>1987</v>
      </c>
    </row>
    <row r="1129" s="2" customFormat="1" ht="16.5" customHeight="1">
      <c r="A1129" s="39"/>
      <c r="B1129" s="40"/>
      <c r="C1129" s="230" t="s">
        <v>1988</v>
      </c>
      <c r="D1129" s="230" t="s">
        <v>283</v>
      </c>
      <c r="E1129" s="231" t="s">
        <v>1989</v>
      </c>
      <c r="F1129" s="232" t="s">
        <v>1990</v>
      </c>
      <c r="G1129" s="233" t="s">
        <v>678</v>
      </c>
      <c r="H1129" s="234">
        <v>32</v>
      </c>
      <c r="I1129" s="235"/>
      <c r="J1129" s="236">
        <f>ROUND(I1129*H1129,2)</f>
        <v>0</v>
      </c>
      <c r="K1129" s="237"/>
      <c r="L1129" s="45"/>
      <c r="M1129" s="238" t="s">
        <v>1</v>
      </c>
      <c r="N1129" s="239" t="s">
        <v>42</v>
      </c>
      <c r="O1129" s="92"/>
      <c r="P1129" s="240">
        <f>O1129*H1129</f>
        <v>0</v>
      </c>
      <c r="Q1129" s="240">
        <v>0</v>
      </c>
      <c r="R1129" s="240">
        <f>Q1129*H1129</f>
        <v>0</v>
      </c>
      <c r="S1129" s="240">
        <v>0</v>
      </c>
      <c r="T1129" s="241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2" t="s">
        <v>119</v>
      </c>
      <c r="AT1129" s="242" t="s">
        <v>283</v>
      </c>
      <c r="AU1129" s="242" t="s">
        <v>84</v>
      </c>
      <c r="AY1129" s="18" t="s">
        <v>281</v>
      </c>
      <c r="BE1129" s="243">
        <f>IF(N1129="základní",J1129,0)</f>
        <v>0</v>
      </c>
      <c r="BF1129" s="243">
        <f>IF(N1129="snížená",J1129,0)</f>
        <v>0</v>
      </c>
      <c r="BG1129" s="243">
        <f>IF(N1129="zákl. přenesená",J1129,0)</f>
        <v>0</v>
      </c>
      <c r="BH1129" s="243">
        <f>IF(N1129="sníž. přenesená",J1129,0)</f>
        <v>0</v>
      </c>
      <c r="BI1129" s="243">
        <f>IF(N1129="nulová",J1129,0)</f>
        <v>0</v>
      </c>
      <c r="BJ1129" s="18" t="s">
        <v>84</v>
      </c>
      <c r="BK1129" s="243">
        <f>ROUND(I1129*H1129,2)</f>
        <v>0</v>
      </c>
      <c r="BL1129" s="18" t="s">
        <v>119</v>
      </c>
      <c r="BM1129" s="242" t="s">
        <v>1991</v>
      </c>
    </row>
    <row r="1130" s="2" customFormat="1" ht="16.5" customHeight="1">
      <c r="A1130" s="39"/>
      <c r="B1130" s="40"/>
      <c r="C1130" s="230" t="s">
        <v>1992</v>
      </c>
      <c r="D1130" s="230" t="s">
        <v>283</v>
      </c>
      <c r="E1130" s="231" t="s">
        <v>1993</v>
      </c>
      <c r="F1130" s="232" t="s">
        <v>1994</v>
      </c>
      <c r="G1130" s="233" t="s">
        <v>1421</v>
      </c>
      <c r="H1130" s="234">
        <v>1</v>
      </c>
      <c r="I1130" s="235"/>
      <c r="J1130" s="236">
        <f>ROUND(I1130*H1130,2)</f>
        <v>0</v>
      </c>
      <c r="K1130" s="237"/>
      <c r="L1130" s="45"/>
      <c r="M1130" s="238" t="s">
        <v>1</v>
      </c>
      <c r="N1130" s="239" t="s">
        <v>42</v>
      </c>
      <c r="O1130" s="92"/>
      <c r="P1130" s="240">
        <f>O1130*H1130</f>
        <v>0</v>
      </c>
      <c r="Q1130" s="240">
        <v>0</v>
      </c>
      <c r="R1130" s="240">
        <f>Q1130*H1130</f>
        <v>0</v>
      </c>
      <c r="S1130" s="240">
        <v>0</v>
      </c>
      <c r="T1130" s="241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42" t="s">
        <v>119</v>
      </c>
      <c r="AT1130" s="242" t="s">
        <v>283</v>
      </c>
      <c r="AU1130" s="242" t="s">
        <v>84</v>
      </c>
      <c r="AY1130" s="18" t="s">
        <v>281</v>
      </c>
      <c r="BE1130" s="243">
        <f>IF(N1130="základní",J1130,0)</f>
        <v>0</v>
      </c>
      <c r="BF1130" s="243">
        <f>IF(N1130="snížená",J1130,0)</f>
        <v>0</v>
      </c>
      <c r="BG1130" s="243">
        <f>IF(N1130="zákl. přenesená",J1130,0)</f>
        <v>0</v>
      </c>
      <c r="BH1130" s="243">
        <f>IF(N1130="sníž. přenesená",J1130,0)</f>
        <v>0</v>
      </c>
      <c r="BI1130" s="243">
        <f>IF(N1130="nulová",J1130,0)</f>
        <v>0</v>
      </c>
      <c r="BJ1130" s="18" t="s">
        <v>84</v>
      </c>
      <c r="BK1130" s="243">
        <f>ROUND(I1130*H1130,2)</f>
        <v>0</v>
      </c>
      <c r="BL1130" s="18" t="s">
        <v>119</v>
      </c>
      <c r="BM1130" s="242" t="s">
        <v>1995</v>
      </c>
    </row>
    <row r="1131" s="2" customFormat="1" ht="16.5" customHeight="1">
      <c r="A1131" s="39"/>
      <c r="B1131" s="40"/>
      <c r="C1131" s="230" t="s">
        <v>1996</v>
      </c>
      <c r="D1131" s="230" t="s">
        <v>283</v>
      </c>
      <c r="E1131" s="231" t="s">
        <v>1997</v>
      </c>
      <c r="F1131" s="232" t="s">
        <v>1998</v>
      </c>
      <c r="G1131" s="233" t="s">
        <v>304</v>
      </c>
      <c r="H1131" s="234">
        <v>35</v>
      </c>
      <c r="I1131" s="235"/>
      <c r="J1131" s="236">
        <f>ROUND(I1131*H1131,2)</f>
        <v>0</v>
      </c>
      <c r="K1131" s="237"/>
      <c r="L1131" s="45"/>
      <c r="M1131" s="238" t="s">
        <v>1</v>
      </c>
      <c r="N1131" s="239" t="s">
        <v>42</v>
      </c>
      <c r="O1131" s="92"/>
      <c r="P1131" s="240">
        <f>O1131*H1131</f>
        <v>0</v>
      </c>
      <c r="Q1131" s="240">
        <v>0</v>
      </c>
      <c r="R1131" s="240">
        <f>Q1131*H1131</f>
        <v>0</v>
      </c>
      <c r="S1131" s="240">
        <v>0</v>
      </c>
      <c r="T1131" s="241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2" t="s">
        <v>119</v>
      </c>
      <c r="AT1131" s="242" t="s">
        <v>283</v>
      </c>
      <c r="AU1131" s="242" t="s">
        <v>84</v>
      </c>
      <c r="AY1131" s="18" t="s">
        <v>281</v>
      </c>
      <c r="BE1131" s="243">
        <f>IF(N1131="základní",J1131,0)</f>
        <v>0</v>
      </c>
      <c r="BF1131" s="243">
        <f>IF(N1131="snížená",J1131,0)</f>
        <v>0</v>
      </c>
      <c r="BG1131" s="243">
        <f>IF(N1131="zákl. přenesená",J1131,0)</f>
        <v>0</v>
      </c>
      <c r="BH1131" s="243">
        <f>IF(N1131="sníž. přenesená",J1131,0)</f>
        <v>0</v>
      </c>
      <c r="BI1131" s="243">
        <f>IF(N1131="nulová",J1131,0)</f>
        <v>0</v>
      </c>
      <c r="BJ1131" s="18" t="s">
        <v>84</v>
      </c>
      <c r="BK1131" s="243">
        <f>ROUND(I1131*H1131,2)</f>
        <v>0</v>
      </c>
      <c r="BL1131" s="18" t="s">
        <v>119</v>
      </c>
      <c r="BM1131" s="242" t="s">
        <v>1999</v>
      </c>
    </row>
    <row r="1132" s="2" customFormat="1" ht="16.5" customHeight="1">
      <c r="A1132" s="39"/>
      <c r="B1132" s="40"/>
      <c r="C1132" s="230" t="s">
        <v>2000</v>
      </c>
      <c r="D1132" s="230" t="s">
        <v>283</v>
      </c>
      <c r="E1132" s="231" t="s">
        <v>2001</v>
      </c>
      <c r="F1132" s="232" t="s">
        <v>2002</v>
      </c>
      <c r="G1132" s="233" t="s">
        <v>1421</v>
      </c>
      <c r="H1132" s="234">
        <v>1</v>
      </c>
      <c r="I1132" s="235"/>
      <c r="J1132" s="236">
        <f>ROUND(I1132*H1132,2)</f>
        <v>0</v>
      </c>
      <c r="K1132" s="237"/>
      <c r="L1132" s="45"/>
      <c r="M1132" s="238" t="s">
        <v>1</v>
      </c>
      <c r="N1132" s="239" t="s">
        <v>42</v>
      </c>
      <c r="O1132" s="92"/>
      <c r="P1132" s="240">
        <f>O1132*H1132</f>
        <v>0</v>
      </c>
      <c r="Q1132" s="240">
        <v>0</v>
      </c>
      <c r="R1132" s="240">
        <f>Q1132*H1132</f>
        <v>0</v>
      </c>
      <c r="S1132" s="240">
        <v>0</v>
      </c>
      <c r="T1132" s="241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42" t="s">
        <v>119</v>
      </c>
      <c r="AT1132" s="242" t="s">
        <v>283</v>
      </c>
      <c r="AU1132" s="242" t="s">
        <v>84</v>
      </c>
      <c r="AY1132" s="18" t="s">
        <v>281</v>
      </c>
      <c r="BE1132" s="243">
        <f>IF(N1132="základní",J1132,0)</f>
        <v>0</v>
      </c>
      <c r="BF1132" s="243">
        <f>IF(N1132="snížená",J1132,0)</f>
        <v>0</v>
      </c>
      <c r="BG1132" s="243">
        <f>IF(N1132="zákl. přenesená",J1132,0)</f>
        <v>0</v>
      </c>
      <c r="BH1132" s="243">
        <f>IF(N1132="sníž. přenesená",J1132,0)</f>
        <v>0</v>
      </c>
      <c r="BI1132" s="243">
        <f>IF(N1132="nulová",J1132,0)</f>
        <v>0</v>
      </c>
      <c r="BJ1132" s="18" t="s">
        <v>84</v>
      </c>
      <c r="BK1132" s="243">
        <f>ROUND(I1132*H1132,2)</f>
        <v>0</v>
      </c>
      <c r="BL1132" s="18" t="s">
        <v>119</v>
      </c>
      <c r="BM1132" s="242" t="s">
        <v>2003</v>
      </c>
    </row>
    <row r="1133" s="2" customFormat="1" ht="24.15" customHeight="1">
      <c r="A1133" s="39"/>
      <c r="B1133" s="40"/>
      <c r="C1133" s="230" t="s">
        <v>2004</v>
      </c>
      <c r="D1133" s="230" t="s">
        <v>283</v>
      </c>
      <c r="E1133" s="231" t="s">
        <v>2005</v>
      </c>
      <c r="F1133" s="232" t="s">
        <v>2006</v>
      </c>
      <c r="G1133" s="233" t="s">
        <v>678</v>
      </c>
      <c r="H1133" s="234">
        <v>32</v>
      </c>
      <c r="I1133" s="235"/>
      <c r="J1133" s="236">
        <f>ROUND(I1133*H1133,2)</f>
        <v>0</v>
      </c>
      <c r="K1133" s="237"/>
      <c r="L1133" s="45"/>
      <c r="M1133" s="238" t="s">
        <v>1</v>
      </c>
      <c r="N1133" s="239" t="s">
        <v>42</v>
      </c>
      <c r="O1133" s="92"/>
      <c r="P1133" s="240">
        <f>O1133*H1133</f>
        <v>0</v>
      </c>
      <c r="Q1133" s="240">
        <v>0</v>
      </c>
      <c r="R1133" s="240">
        <f>Q1133*H1133</f>
        <v>0</v>
      </c>
      <c r="S1133" s="240">
        <v>0</v>
      </c>
      <c r="T1133" s="241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42" t="s">
        <v>119</v>
      </c>
      <c r="AT1133" s="242" t="s">
        <v>283</v>
      </c>
      <c r="AU1133" s="242" t="s">
        <v>84</v>
      </c>
      <c r="AY1133" s="18" t="s">
        <v>281</v>
      </c>
      <c r="BE1133" s="243">
        <f>IF(N1133="základní",J1133,0)</f>
        <v>0</v>
      </c>
      <c r="BF1133" s="243">
        <f>IF(N1133="snížená",J1133,0)</f>
        <v>0</v>
      </c>
      <c r="BG1133" s="243">
        <f>IF(N1133="zákl. přenesená",J1133,0)</f>
        <v>0</v>
      </c>
      <c r="BH1133" s="243">
        <f>IF(N1133="sníž. přenesená",J1133,0)</f>
        <v>0</v>
      </c>
      <c r="BI1133" s="243">
        <f>IF(N1133="nulová",J1133,0)</f>
        <v>0</v>
      </c>
      <c r="BJ1133" s="18" t="s">
        <v>84</v>
      </c>
      <c r="BK1133" s="243">
        <f>ROUND(I1133*H1133,2)</f>
        <v>0</v>
      </c>
      <c r="BL1133" s="18" t="s">
        <v>119</v>
      </c>
      <c r="BM1133" s="242" t="s">
        <v>2007</v>
      </c>
    </row>
    <row r="1134" s="2" customFormat="1" ht="16.5" customHeight="1">
      <c r="A1134" s="39"/>
      <c r="B1134" s="40"/>
      <c r="C1134" s="230" t="s">
        <v>2008</v>
      </c>
      <c r="D1134" s="230" t="s">
        <v>283</v>
      </c>
      <c r="E1134" s="231" t="s">
        <v>2009</v>
      </c>
      <c r="F1134" s="232" t="s">
        <v>2010</v>
      </c>
      <c r="G1134" s="233" t="s">
        <v>678</v>
      </c>
      <c r="H1134" s="234">
        <v>32</v>
      </c>
      <c r="I1134" s="235"/>
      <c r="J1134" s="236">
        <f>ROUND(I1134*H1134,2)</f>
        <v>0</v>
      </c>
      <c r="K1134" s="237"/>
      <c r="L1134" s="45"/>
      <c r="M1134" s="238" t="s">
        <v>1</v>
      </c>
      <c r="N1134" s="239" t="s">
        <v>42</v>
      </c>
      <c r="O1134" s="92"/>
      <c r="P1134" s="240">
        <f>O1134*H1134</f>
        <v>0</v>
      </c>
      <c r="Q1134" s="240">
        <v>0</v>
      </c>
      <c r="R1134" s="240">
        <f>Q1134*H1134</f>
        <v>0</v>
      </c>
      <c r="S1134" s="240">
        <v>0</v>
      </c>
      <c r="T1134" s="241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42" t="s">
        <v>119</v>
      </c>
      <c r="AT1134" s="242" t="s">
        <v>283</v>
      </c>
      <c r="AU1134" s="242" t="s">
        <v>84</v>
      </c>
      <c r="AY1134" s="18" t="s">
        <v>281</v>
      </c>
      <c r="BE1134" s="243">
        <f>IF(N1134="základní",J1134,0)</f>
        <v>0</v>
      </c>
      <c r="BF1134" s="243">
        <f>IF(N1134="snížená",J1134,0)</f>
        <v>0</v>
      </c>
      <c r="BG1134" s="243">
        <f>IF(N1134="zákl. přenesená",J1134,0)</f>
        <v>0</v>
      </c>
      <c r="BH1134" s="243">
        <f>IF(N1134="sníž. přenesená",J1134,0)</f>
        <v>0</v>
      </c>
      <c r="BI1134" s="243">
        <f>IF(N1134="nulová",J1134,0)</f>
        <v>0</v>
      </c>
      <c r="BJ1134" s="18" t="s">
        <v>84</v>
      </c>
      <c r="BK1134" s="243">
        <f>ROUND(I1134*H1134,2)</f>
        <v>0</v>
      </c>
      <c r="BL1134" s="18" t="s">
        <v>119</v>
      </c>
      <c r="BM1134" s="242" t="s">
        <v>2011</v>
      </c>
    </row>
    <row r="1135" s="2" customFormat="1" ht="33" customHeight="1">
      <c r="A1135" s="39"/>
      <c r="B1135" s="40"/>
      <c r="C1135" s="230" t="s">
        <v>2012</v>
      </c>
      <c r="D1135" s="230" t="s">
        <v>283</v>
      </c>
      <c r="E1135" s="231" t="s">
        <v>2013</v>
      </c>
      <c r="F1135" s="232" t="s">
        <v>2014</v>
      </c>
      <c r="G1135" s="233" t="s">
        <v>1421</v>
      </c>
      <c r="H1135" s="234">
        <v>1</v>
      </c>
      <c r="I1135" s="235"/>
      <c r="J1135" s="236">
        <f>ROUND(I1135*H1135,2)</f>
        <v>0</v>
      </c>
      <c r="K1135" s="237"/>
      <c r="L1135" s="45"/>
      <c r="M1135" s="238" t="s">
        <v>1</v>
      </c>
      <c r="N1135" s="239" t="s">
        <v>42</v>
      </c>
      <c r="O1135" s="92"/>
      <c r="P1135" s="240">
        <f>O1135*H1135</f>
        <v>0</v>
      </c>
      <c r="Q1135" s="240">
        <v>0</v>
      </c>
      <c r="R1135" s="240">
        <f>Q1135*H1135</f>
        <v>0</v>
      </c>
      <c r="S1135" s="240">
        <v>0</v>
      </c>
      <c r="T1135" s="241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2" t="s">
        <v>119</v>
      </c>
      <c r="AT1135" s="242" t="s">
        <v>283</v>
      </c>
      <c r="AU1135" s="242" t="s">
        <v>84</v>
      </c>
      <c r="AY1135" s="18" t="s">
        <v>281</v>
      </c>
      <c r="BE1135" s="243">
        <f>IF(N1135="základní",J1135,0)</f>
        <v>0</v>
      </c>
      <c r="BF1135" s="243">
        <f>IF(N1135="snížená",J1135,0)</f>
        <v>0</v>
      </c>
      <c r="BG1135" s="243">
        <f>IF(N1135="zákl. přenesená",J1135,0)</f>
        <v>0</v>
      </c>
      <c r="BH1135" s="243">
        <f>IF(N1135="sníž. přenesená",J1135,0)</f>
        <v>0</v>
      </c>
      <c r="BI1135" s="243">
        <f>IF(N1135="nulová",J1135,0)</f>
        <v>0</v>
      </c>
      <c r="BJ1135" s="18" t="s">
        <v>84</v>
      </c>
      <c r="BK1135" s="243">
        <f>ROUND(I1135*H1135,2)</f>
        <v>0</v>
      </c>
      <c r="BL1135" s="18" t="s">
        <v>119</v>
      </c>
      <c r="BM1135" s="242" t="s">
        <v>2015</v>
      </c>
    </row>
    <row r="1136" s="2" customFormat="1" ht="16.5" customHeight="1">
      <c r="A1136" s="39"/>
      <c r="B1136" s="40"/>
      <c r="C1136" s="230" t="s">
        <v>2016</v>
      </c>
      <c r="D1136" s="230" t="s">
        <v>283</v>
      </c>
      <c r="E1136" s="231" t="s">
        <v>2017</v>
      </c>
      <c r="F1136" s="232" t="s">
        <v>2018</v>
      </c>
      <c r="G1136" s="233" t="s">
        <v>1421</v>
      </c>
      <c r="H1136" s="234">
        <v>1</v>
      </c>
      <c r="I1136" s="235"/>
      <c r="J1136" s="236">
        <f>ROUND(I1136*H1136,2)</f>
        <v>0</v>
      </c>
      <c r="K1136" s="237"/>
      <c r="L1136" s="45"/>
      <c r="M1136" s="238" t="s">
        <v>1</v>
      </c>
      <c r="N1136" s="239" t="s">
        <v>42</v>
      </c>
      <c r="O1136" s="92"/>
      <c r="P1136" s="240">
        <f>O1136*H1136</f>
        <v>0</v>
      </c>
      <c r="Q1136" s="240">
        <v>0</v>
      </c>
      <c r="R1136" s="240">
        <f>Q1136*H1136</f>
        <v>0</v>
      </c>
      <c r="S1136" s="240">
        <v>0</v>
      </c>
      <c r="T1136" s="241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42" t="s">
        <v>119</v>
      </c>
      <c r="AT1136" s="242" t="s">
        <v>283</v>
      </c>
      <c r="AU1136" s="242" t="s">
        <v>84</v>
      </c>
      <c r="AY1136" s="18" t="s">
        <v>281</v>
      </c>
      <c r="BE1136" s="243">
        <f>IF(N1136="základní",J1136,0)</f>
        <v>0</v>
      </c>
      <c r="BF1136" s="243">
        <f>IF(N1136="snížená",J1136,0)</f>
        <v>0</v>
      </c>
      <c r="BG1136" s="243">
        <f>IF(N1136="zákl. přenesená",J1136,0)</f>
        <v>0</v>
      </c>
      <c r="BH1136" s="243">
        <f>IF(N1136="sníž. přenesená",J1136,0)</f>
        <v>0</v>
      </c>
      <c r="BI1136" s="243">
        <f>IF(N1136="nulová",J1136,0)</f>
        <v>0</v>
      </c>
      <c r="BJ1136" s="18" t="s">
        <v>84</v>
      </c>
      <c r="BK1136" s="243">
        <f>ROUND(I1136*H1136,2)</f>
        <v>0</v>
      </c>
      <c r="BL1136" s="18" t="s">
        <v>119</v>
      </c>
      <c r="BM1136" s="242" t="s">
        <v>2019</v>
      </c>
    </row>
    <row r="1137" s="2" customFormat="1" ht="16.5" customHeight="1">
      <c r="A1137" s="39"/>
      <c r="B1137" s="40"/>
      <c r="C1137" s="230" t="s">
        <v>2020</v>
      </c>
      <c r="D1137" s="230" t="s">
        <v>283</v>
      </c>
      <c r="E1137" s="231" t="s">
        <v>2021</v>
      </c>
      <c r="F1137" s="232" t="s">
        <v>2022</v>
      </c>
      <c r="G1137" s="233" t="s">
        <v>1421</v>
      </c>
      <c r="H1137" s="234">
        <v>1</v>
      </c>
      <c r="I1137" s="235"/>
      <c r="J1137" s="236">
        <f>ROUND(I1137*H1137,2)</f>
        <v>0</v>
      </c>
      <c r="K1137" s="237"/>
      <c r="L1137" s="45"/>
      <c r="M1137" s="238" t="s">
        <v>1</v>
      </c>
      <c r="N1137" s="239" t="s">
        <v>42</v>
      </c>
      <c r="O1137" s="92"/>
      <c r="P1137" s="240">
        <f>O1137*H1137</f>
        <v>0</v>
      </c>
      <c r="Q1137" s="240">
        <v>0</v>
      </c>
      <c r="R1137" s="240">
        <f>Q1137*H1137</f>
        <v>0</v>
      </c>
      <c r="S1137" s="240">
        <v>0</v>
      </c>
      <c r="T1137" s="241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2" t="s">
        <v>119</v>
      </c>
      <c r="AT1137" s="242" t="s">
        <v>283</v>
      </c>
      <c r="AU1137" s="242" t="s">
        <v>84</v>
      </c>
      <c r="AY1137" s="18" t="s">
        <v>281</v>
      </c>
      <c r="BE1137" s="243">
        <f>IF(N1137="základní",J1137,0)</f>
        <v>0</v>
      </c>
      <c r="BF1137" s="243">
        <f>IF(N1137="snížená",J1137,0)</f>
        <v>0</v>
      </c>
      <c r="BG1137" s="243">
        <f>IF(N1137="zákl. přenesená",J1137,0)</f>
        <v>0</v>
      </c>
      <c r="BH1137" s="243">
        <f>IF(N1137="sníž. přenesená",J1137,0)</f>
        <v>0</v>
      </c>
      <c r="BI1137" s="243">
        <f>IF(N1137="nulová",J1137,0)</f>
        <v>0</v>
      </c>
      <c r="BJ1137" s="18" t="s">
        <v>84</v>
      </c>
      <c r="BK1137" s="243">
        <f>ROUND(I1137*H1137,2)</f>
        <v>0</v>
      </c>
      <c r="BL1137" s="18" t="s">
        <v>119</v>
      </c>
      <c r="BM1137" s="242" t="s">
        <v>2023</v>
      </c>
    </row>
    <row r="1138" s="2" customFormat="1" ht="16.5" customHeight="1">
      <c r="A1138" s="39"/>
      <c r="B1138" s="40"/>
      <c r="C1138" s="230" t="s">
        <v>2024</v>
      </c>
      <c r="D1138" s="230" t="s">
        <v>283</v>
      </c>
      <c r="E1138" s="231" t="s">
        <v>2025</v>
      </c>
      <c r="F1138" s="232" t="s">
        <v>2026</v>
      </c>
      <c r="G1138" s="233" t="s">
        <v>1421</v>
      </c>
      <c r="H1138" s="234">
        <v>1</v>
      </c>
      <c r="I1138" s="235"/>
      <c r="J1138" s="236">
        <f>ROUND(I1138*H1138,2)</f>
        <v>0</v>
      </c>
      <c r="K1138" s="237"/>
      <c r="L1138" s="45"/>
      <c r="M1138" s="238" t="s">
        <v>1</v>
      </c>
      <c r="N1138" s="239" t="s">
        <v>42</v>
      </c>
      <c r="O1138" s="92"/>
      <c r="P1138" s="240">
        <f>O1138*H1138</f>
        <v>0</v>
      </c>
      <c r="Q1138" s="240">
        <v>0</v>
      </c>
      <c r="R1138" s="240">
        <f>Q1138*H1138</f>
        <v>0</v>
      </c>
      <c r="S1138" s="240">
        <v>0</v>
      </c>
      <c r="T1138" s="241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42" t="s">
        <v>119</v>
      </c>
      <c r="AT1138" s="242" t="s">
        <v>283</v>
      </c>
      <c r="AU1138" s="242" t="s">
        <v>84</v>
      </c>
      <c r="AY1138" s="18" t="s">
        <v>281</v>
      </c>
      <c r="BE1138" s="243">
        <f>IF(N1138="základní",J1138,0)</f>
        <v>0</v>
      </c>
      <c r="BF1138" s="243">
        <f>IF(N1138="snížená",J1138,0)</f>
        <v>0</v>
      </c>
      <c r="BG1138" s="243">
        <f>IF(N1138="zákl. přenesená",J1138,0)</f>
        <v>0</v>
      </c>
      <c r="BH1138" s="243">
        <f>IF(N1138="sníž. přenesená",J1138,0)</f>
        <v>0</v>
      </c>
      <c r="BI1138" s="243">
        <f>IF(N1138="nulová",J1138,0)</f>
        <v>0</v>
      </c>
      <c r="BJ1138" s="18" t="s">
        <v>84</v>
      </c>
      <c r="BK1138" s="243">
        <f>ROUND(I1138*H1138,2)</f>
        <v>0</v>
      </c>
      <c r="BL1138" s="18" t="s">
        <v>119</v>
      </c>
      <c r="BM1138" s="242" t="s">
        <v>2027</v>
      </c>
    </row>
    <row r="1139" s="2" customFormat="1" ht="16.5" customHeight="1">
      <c r="A1139" s="39"/>
      <c r="B1139" s="40"/>
      <c r="C1139" s="230" t="s">
        <v>2028</v>
      </c>
      <c r="D1139" s="230" t="s">
        <v>283</v>
      </c>
      <c r="E1139" s="231" t="s">
        <v>2029</v>
      </c>
      <c r="F1139" s="232" t="s">
        <v>2030</v>
      </c>
      <c r="G1139" s="233" t="s">
        <v>1421</v>
      </c>
      <c r="H1139" s="234">
        <v>1</v>
      </c>
      <c r="I1139" s="235"/>
      <c r="J1139" s="236">
        <f>ROUND(I1139*H1139,2)</f>
        <v>0</v>
      </c>
      <c r="K1139" s="237"/>
      <c r="L1139" s="45"/>
      <c r="M1139" s="238" t="s">
        <v>1</v>
      </c>
      <c r="N1139" s="239" t="s">
        <v>42</v>
      </c>
      <c r="O1139" s="92"/>
      <c r="P1139" s="240">
        <f>O1139*H1139</f>
        <v>0</v>
      </c>
      <c r="Q1139" s="240">
        <v>0</v>
      </c>
      <c r="R1139" s="240">
        <f>Q1139*H1139</f>
        <v>0</v>
      </c>
      <c r="S1139" s="240">
        <v>0</v>
      </c>
      <c r="T1139" s="241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42" t="s">
        <v>119</v>
      </c>
      <c r="AT1139" s="242" t="s">
        <v>283</v>
      </c>
      <c r="AU1139" s="242" t="s">
        <v>84</v>
      </c>
      <c r="AY1139" s="18" t="s">
        <v>281</v>
      </c>
      <c r="BE1139" s="243">
        <f>IF(N1139="základní",J1139,0)</f>
        <v>0</v>
      </c>
      <c r="BF1139" s="243">
        <f>IF(N1139="snížená",J1139,0)</f>
        <v>0</v>
      </c>
      <c r="BG1139" s="243">
        <f>IF(N1139="zákl. přenesená",J1139,0)</f>
        <v>0</v>
      </c>
      <c r="BH1139" s="243">
        <f>IF(N1139="sníž. přenesená",J1139,0)</f>
        <v>0</v>
      </c>
      <c r="BI1139" s="243">
        <f>IF(N1139="nulová",J1139,0)</f>
        <v>0</v>
      </c>
      <c r="BJ1139" s="18" t="s">
        <v>84</v>
      </c>
      <c r="BK1139" s="243">
        <f>ROUND(I1139*H1139,2)</f>
        <v>0</v>
      </c>
      <c r="BL1139" s="18" t="s">
        <v>119</v>
      </c>
      <c r="BM1139" s="242" t="s">
        <v>2031</v>
      </c>
    </row>
    <row r="1140" s="2" customFormat="1" ht="24.15" customHeight="1">
      <c r="A1140" s="39"/>
      <c r="B1140" s="40"/>
      <c r="C1140" s="230" t="s">
        <v>2032</v>
      </c>
      <c r="D1140" s="230" t="s">
        <v>283</v>
      </c>
      <c r="E1140" s="231" t="s">
        <v>2033</v>
      </c>
      <c r="F1140" s="232" t="s">
        <v>2034</v>
      </c>
      <c r="G1140" s="233" t="s">
        <v>1421</v>
      </c>
      <c r="H1140" s="234">
        <v>1</v>
      </c>
      <c r="I1140" s="235"/>
      <c r="J1140" s="236">
        <f>ROUND(I1140*H1140,2)</f>
        <v>0</v>
      </c>
      <c r="K1140" s="237"/>
      <c r="L1140" s="45"/>
      <c r="M1140" s="238" t="s">
        <v>1</v>
      </c>
      <c r="N1140" s="239" t="s">
        <v>42</v>
      </c>
      <c r="O1140" s="92"/>
      <c r="P1140" s="240">
        <f>O1140*H1140</f>
        <v>0</v>
      </c>
      <c r="Q1140" s="240">
        <v>0</v>
      </c>
      <c r="R1140" s="240">
        <f>Q1140*H1140</f>
        <v>0</v>
      </c>
      <c r="S1140" s="240">
        <v>0</v>
      </c>
      <c r="T1140" s="241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42" t="s">
        <v>119</v>
      </c>
      <c r="AT1140" s="242" t="s">
        <v>283</v>
      </c>
      <c r="AU1140" s="242" t="s">
        <v>84</v>
      </c>
      <c r="AY1140" s="18" t="s">
        <v>281</v>
      </c>
      <c r="BE1140" s="243">
        <f>IF(N1140="základní",J1140,0)</f>
        <v>0</v>
      </c>
      <c r="BF1140" s="243">
        <f>IF(N1140="snížená",J1140,0)</f>
        <v>0</v>
      </c>
      <c r="BG1140" s="243">
        <f>IF(N1140="zákl. přenesená",J1140,0)</f>
        <v>0</v>
      </c>
      <c r="BH1140" s="243">
        <f>IF(N1140="sníž. přenesená",J1140,0)</f>
        <v>0</v>
      </c>
      <c r="BI1140" s="243">
        <f>IF(N1140="nulová",J1140,0)</f>
        <v>0</v>
      </c>
      <c r="BJ1140" s="18" t="s">
        <v>84</v>
      </c>
      <c r="BK1140" s="243">
        <f>ROUND(I1140*H1140,2)</f>
        <v>0</v>
      </c>
      <c r="BL1140" s="18" t="s">
        <v>119</v>
      </c>
      <c r="BM1140" s="242" t="s">
        <v>2035</v>
      </c>
    </row>
    <row r="1141" s="2" customFormat="1" ht="24.15" customHeight="1">
      <c r="A1141" s="39"/>
      <c r="B1141" s="40"/>
      <c r="C1141" s="230" t="s">
        <v>2036</v>
      </c>
      <c r="D1141" s="230" t="s">
        <v>283</v>
      </c>
      <c r="E1141" s="231" t="s">
        <v>2037</v>
      </c>
      <c r="F1141" s="232" t="s">
        <v>2038</v>
      </c>
      <c r="G1141" s="233" t="s">
        <v>1421</v>
      </c>
      <c r="H1141" s="234">
        <v>1</v>
      </c>
      <c r="I1141" s="235"/>
      <c r="J1141" s="236">
        <f>ROUND(I1141*H1141,2)</f>
        <v>0</v>
      </c>
      <c r="K1141" s="237"/>
      <c r="L1141" s="45"/>
      <c r="M1141" s="238" t="s">
        <v>1</v>
      </c>
      <c r="N1141" s="239" t="s">
        <v>42</v>
      </c>
      <c r="O1141" s="92"/>
      <c r="P1141" s="240">
        <f>O1141*H1141</f>
        <v>0</v>
      </c>
      <c r="Q1141" s="240">
        <v>0</v>
      </c>
      <c r="R1141" s="240">
        <f>Q1141*H1141</f>
        <v>0</v>
      </c>
      <c r="S1141" s="240">
        <v>0</v>
      </c>
      <c r="T1141" s="241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2" t="s">
        <v>119</v>
      </c>
      <c r="AT1141" s="242" t="s">
        <v>283</v>
      </c>
      <c r="AU1141" s="242" t="s">
        <v>84</v>
      </c>
      <c r="AY1141" s="18" t="s">
        <v>281</v>
      </c>
      <c r="BE1141" s="243">
        <f>IF(N1141="základní",J1141,0)</f>
        <v>0</v>
      </c>
      <c r="BF1141" s="243">
        <f>IF(N1141="snížená",J1141,0)</f>
        <v>0</v>
      </c>
      <c r="BG1141" s="243">
        <f>IF(N1141="zákl. přenesená",J1141,0)</f>
        <v>0</v>
      </c>
      <c r="BH1141" s="243">
        <f>IF(N1141="sníž. přenesená",J1141,0)</f>
        <v>0</v>
      </c>
      <c r="BI1141" s="243">
        <f>IF(N1141="nulová",J1141,0)</f>
        <v>0</v>
      </c>
      <c r="BJ1141" s="18" t="s">
        <v>84</v>
      </c>
      <c r="BK1141" s="243">
        <f>ROUND(I1141*H1141,2)</f>
        <v>0</v>
      </c>
      <c r="BL1141" s="18" t="s">
        <v>119</v>
      </c>
      <c r="BM1141" s="242" t="s">
        <v>2039</v>
      </c>
    </row>
    <row r="1142" s="2" customFormat="1" ht="16.5" customHeight="1">
      <c r="A1142" s="39"/>
      <c r="B1142" s="40"/>
      <c r="C1142" s="230" t="s">
        <v>2040</v>
      </c>
      <c r="D1142" s="230" t="s">
        <v>283</v>
      </c>
      <c r="E1142" s="231" t="s">
        <v>2041</v>
      </c>
      <c r="F1142" s="232" t="s">
        <v>2042</v>
      </c>
      <c r="G1142" s="233" t="s">
        <v>321</v>
      </c>
      <c r="H1142" s="234">
        <v>1662.54</v>
      </c>
      <c r="I1142" s="235"/>
      <c r="J1142" s="236">
        <f>ROUND(I1142*H1142,2)</f>
        <v>0</v>
      </c>
      <c r="K1142" s="237"/>
      <c r="L1142" s="45"/>
      <c r="M1142" s="238" t="s">
        <v>1</v>
      </c>
      <c r="N1142" s="239" t="s">
        <v>42</v>
      </c>
      <c r="O1142" s="92"/>
      <c r="P1142" s="240">
        <f>O1142*H1142</f>
        <v>0</v>
      </c>
      <c r="Q1142" s="240">
        <v>0</v>
      </c>
      <c r="R1142" s="240">
        <f>Q1142*H1142</f>
        <v>0</v>
      </c>
      <c r="S1142" s="240">
        <v>0</v>
      </c>
      <c r="T1142" s="241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2" t="s">
        <v>119</v>
      </c>
      <c r="AT1142" s="242" t="s">
        <v>283</v>
      </c>
      <c r="AU1142" s="242" t="s">
        <v>84</v>
      </c>
      <c r="AY1142" s="18" t="s">
        <v>281</v>
      </c>
      <c r="BE1142" s="243">
        <f>IF(N1142="základní",J1142,0)</f>
        <v>0</v>
      </c>
      <c r="BF1142" s="243">
        <f>IF(N1142="snížená",J1142,0)</f>
        <v>0</v>
      </c>
      <c r="BG1142" s="243">
        <f>IF(N1142="zákl. přenesená",J1142,0)</f>
        <v>0</v>
      </c>
      <c r="BH1142" s="243">
        <f>IF(N1142="sníž. přenesená",J1142,0)</f>
        <v>0</v>
      </c>
      <c r="BI1142" s="243">
        <f>IF(N1142="nulová",J1142,0)</f>
        <v>0</v>
      </c>
      <c r="BJ1142" s="18" t="s">
        <v>84</v>
      </c>
      <c r="BK1142" s="243">
        <f>ROUND(I1142*H1142,2)</f>
        <v>0</v>
      </c>
      <c r="BL1142" s="18" t="s">
        <v>119</v>
      </c>
      <c r="BM1142" s="242" t="s">
        <v>2043</v>
      </c>
    </row>
    <row r="1143" s="13" customFormat="1">
      <c r="A1143" s="13"/>
      <c r="B1143" s="244"/>
      <c r="C1143" s="245"/>
      <c r="D1143" s="246" t="s">
        <v>288</v>
      </c>
      <c r="E1143" s="247" t="s">
        <v>1</v>
      </c>
      <c r="F1143" s="248" t="s">
        <v>2044</v>
      </c>
      <c r="G1143" s="245"/>
      <c r="H1143" s="249">
        <v>1662.54</v>
      </c>
      <c r="I1143" s="250"/>
      <c r="J1143" s="245"/>
      <c r="K1143" s="245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5" t="s">
        <v>288</v>
      </c>
      <c r="AU1143" s="255" t="s">
        <v>84</v>
      </c>
      <c r="AV1143" s="13" t="s">
        <v>86</v>
      </c>
      <c r="AW1143" s="13" t="s">
        <v>33</v>
      </c>
      <c r="AX1143" s="13" t="s">
        <v>77</v>
      </c>
      <c r="AY1143" s="255" t="s">
        <v>281</v>
      </c>
    </row>
    <row r="1144" s="14" customFormat="1">
      <c r="A1144" s="14"/>
      <c r="B1144" s="256"/>
      <c r="C1144" s="257"/>
      <c r="D1144" s="246" t="s">
        <v>288</v>
      </c>
      <c r="E1144" s="258" t="s">
        <v>1</v>
      </c>
      <c r="F1144" s="259" t="s">
        <v>290</v>
      </c>
      <c r="G1144" s="257"/>
      <c r="H1144" s="260">
        <v>1662.54</v>
      </c>
      <c r="I1144" s="261"/>
      <c r="J1144" s="257"/>
      <c r="K1144" s="257"/>
      <c r="L1144" s="262"/>
      <c r="M1144" s="263"/>
      <c r="N1144" s="264"/>
      <c r="O1144" s="264"/>
      <c r="P1144" s="264"/>
      <c r="Q1144" s="264"/>
      <c r="R1144" s="264"/>
      <c r="S1144" s="264"/>
      <c r="T1144" s="26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6" t="s">
        <v>288</v>
      </c>
      <c r="AU1144" s="266" t="s">
        <v>84</v>
      </c>
      <c r="AV1144" s="14" t="s">
        <v>119</v>
      </c>
      <c r="AW1144" s="14" t="s">
        <v>33</v>
      </c>
      <c r="AX1144" s="14" t="s">
        <v>84</v>
      </c>
      <c r="AY1144" s="266" t="s">
        <v>281</v>
      </c>
    </row>
    <row r="1145" s="2" customFormat="1" ht="16.5" customHeight="1">
      <c r="A1145" s="39"/>
      <c r="B1145" s="40"/>
      <c r="C1145" s="230" t="s">
        <v>2045</v>
      </c>
      <c r="D1145" s="230" t="s">
        <v>283</v>
      </c>
      <c r="E1145" s="231" t="s">
        <v>2046</v>
      </c>
      <c r="F1145" s="232" t="s">
        <v>2047</v>
      </c>
      <c r="G1145" s="233" t="s">
        <v>321</v>
      </c>
      <c r="H1145" s="234">
        <v>1662.54</v>
      </c>
      <c r="I1145" s="235"/>
      <c r="J1145" s="236">
        <f>ROUND(I1145*H1145,2)</f>
        <v>0</v>
      </c>
      <c r="K1145" s="237"/>
      <c r="L1145" s="45"/>
      <c r="M1145" s="238" t="s">
        <v>1</v>
      </c>
      <c r="N1145" s="239" t="s">
        <v>42</v>
      </c>
      <c r="O1145" s="92"/>
      <c r="P1145" s="240">
        <f>O1145*H1145</f>
        <v>0</v>
      </c>
      <c r="Q1145" s="240">
        <v>0</v>
      </c>
      <c r="R1145" s="240">
        <f>Q1145*H1145</f>
        <v>0</v>
      </c>
      <c r="S1145" s="240">
        <v>0</v>
      </c>
      <c r="T1145" s="241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2" t="s">
        <v>119</v>
      </c>
      <c r="AT1145" s="242" t="s">
        <v>283</v>
      </c>
      <c r="AU1145" s="242" t="s">
        <v>84</v>
      </c>
      <c r="AY1145" s="18" t="s">
        <v>281</v>
      </c>
      <c r="BE1145" s="243">
        <f>IF(N1145="základní",J1145,0)</f>
        <v>0</v>
      </c>
      <c r="BF1145" s="243">
        <f>IF(N1145="snížená",J1145,0)</f>
        <v>0</v>
      </c>
      <c r="BG1145" s="243">
        <f>IF(N1145="zákl. přenesená",J1145,0)</f>
        <v>0</v>
      </c>
      <c r="BH1145" s="243">
        <f>IF(N1145="sníž. přenesená",J1145,0)</f>
        <v>0</v>
      </c>
      <c r="BI1145" s="243">
        <f>IF(N1145="nulová",J1145,0)</f>
        <v>0</v>
      </c>
      <c r="BJ1145" s="18" t="s">
        <v>84</v>
      </c>
      <c r="BK1145" s="243">
        <f>ROUND(I1145*H1145,2)</f>
        <v>0</v>
      </c>
      <c r="BL1145" s="18" t="s">
        <v>119</v>
      </c>
      <c r="BM1145" s="242" t="s">
        <v>2048</v>
      </c>
    </row>
    <row r="1146" s="2" customFormat="1" ht="16.5" customHeight="1">
      <c r="A1146" s="39"/>
      <c r="B1146" s="40"/>
      <c r="C1146" s="230" t="s">
        <v>2049</v>
      </c>
      <c r="D1146" s="230" t="s">
        <v>283</v>
      </c>
      <c r="E1146" s="231" t="s">
        <v>2050</v>
      </c>
      <c r="F1146" s="232" t="s">
        <v>2051</v>
      </c>
      <c r="G1146" s="233" t="s">
        <v>678</v>
      </c>
      <c r="H1146" s="234">
        <v>100</v>
      </c>
      <c r="I1146" s="235"/>
      <c r="J1146" s="236">
        <f>ROUND(I1146*H1146,2)</f>
        <v>0</v>
      </c>
      <c r="K1146" s="237"/>
      <c r="L1146" s="45"/>
      <c r="M1146" s="238" t="s">
        <v>1</v>
      </c>
      <c r="N1146" s="239" t="s">
        <v>42</v>
      </c>
      <c r="O1146" s="92"/>
      <c r="P1146" s="240">
        <f>O1146*H1146</f>
        <v>0</v>
      </c>
      <c r="Q1146" s="240">
        <v>0</v>
      </c>
      <c r="R1146" s="240">
        <f>Q1146*H1146</f>
        <v>0</v>
      </c>
      <c r="S1146" s="240">
        <v>0</v>
      </c>
      <c r="T1146" s="241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42" t="s">
        <v>119</v>
      </c>
      <c r="AT1146" s="242" t="s">
        <v>283</v>
      </c>
      <c r="AU1146" s="242" t="s">
        <v>84</v>
      </c>
      <c r="AY1146" s="18" t="s">
        <v>281</v>
      </c>
      <c r="BE1146" s="243">
        <f>IF(N1146="základní",J1146,0)</f>
        <v>0</v>
      </c>
      <c r="BF1146" s="243">
        <f>IF(N1146="snížená",J1146,0)</f>
        <v>0</v>
      </c>
      <c r="BG1146" s="243">
        <f>IF(N1146="zákl. přenesená",J1146,0)</f>
        <v>0</v>
      </c>
      <c r="BH1146" s="243">
        <f>IF(N1146="sníž. přenesená",J1146,0)</f>
        <v>0</v>
      </c>
      <c r="BI1146" s="243">
        <f>IF(N1146="nulová",J1146,0)</f>
        <v>0</v>
      </c>
      <c r="BJ1146" s="18" t="s">
        <v>84</v>
      </c>
      <c r="BK1146" s="243">
        <f>ROUND(I1146*H1146,2)</f>
        <v>0</v>
      </c>
      <c r="BL1146" s="18" t="s">
        <v>119</v>
      </c>
      <c r="BM1146" s="242" t="s">
        <v>2052</v>
      </c>
    </row>
    <row r="1147" s="2" customFormat="1" ht="37.8" customHeight="1">
      <c r="A1147" s="39"/>
      <c r="B1147" s="40"/>
      <c r="C1147" s="230" t="s">
        <v>2053</v>
      </c>
      <c r="D1147" s="230" t="s">
        <v>283</v>
      </c>
      <c r="E1147" s="231" t="s">
        <v>2054</v>
      </c>
      <c r="F1147" s="232" t="s">
        <v>2055</v>
      </c>
      <c r="G1147" s="233" t="s">
        <v>1421</v>
      </c>
      <c r="H1147" s="234">
        <v>1</v>
      </c>
      <c r="I1147" s="235"/>
      <c r="J1147" s="236">
        <f>ROUND(I1147*H1147,2)</f>
        <v>0</v>
      </c>
      <c r="K1147" s="237"/>
      <c r="L1147" s="45"/>
      <c r="M1147" s="238" t="s">
        <v>1</v>
      </c>
      <c r="N1147" s="239" t="s">
        <v>42</v>
      </c>
      <c r="O1147" s="92"/>
      <c r="P1147" s="240">
        <f>O1147*H1147</f>
        <v>0</v>
      </c>
      <c r="Q1147" s="240">
        <v>0</v>
      </c>
      <c r="R1147" s="240">
        <f>Q1147*H1147</f>
        <v>0</v>
      </c>
      <c r="S1147" s="240">
        <v>0</v>
      </c>
      <c r="T1147" s="241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2" t="s">
        <v>119</v>
      </c>
      <c r="AT1147" s="242" t="s">
        <v>283</v>
      </c>
      <c r="AU1147" s="242" t="s">
        <v>84</v>
      </c>
      <c r="AY1147" s="18" t="s">
        <v>281</v>
      </c>
      <c r="BE1147" s="243">
        <f>IF(N1147="základní",J1147,0)</f>
        <v>0</v>
      </c>
      <c r="BF1147" s="243">
        <f>IF(N1147="snížená",J1147,0)</f>
        <v>0</v>
      </c>
      <c r="BG1147" s="243">
        <f>IF(N1147="zákl. přenesená",J1147,0)</f>
        <v>0</v>
      </c>
      <c r="BH1147" s="243">
        <f>IF(N1147="sníž. přenesená",J1147,0)</f>
        <v>0</v>
      </c>
      <c r="BI1147" s="243">
        <f>IF(N1147="nulová",J1147,0)</f>
        <v>0</v>
      </c>
      <c r="BJ1147" s="18" t="s">
        <v>84</v>
      </c>
      <c r="BK1147" s="243">
        <f>ROUND(I1147*H1147,2)</f>
        <v>0</v>
      </c>
      <c r="BL1147" s="18" t="s">
        <v>119</v>
      </c>
      <c r="BM1147" s="242" t="s">
        <v>2056</v>
      </c>
    </row>
    <row r="1148" s="2" customFormat="1" ht="24.15" customHeight="1">
      <c r="A1148" s="39"/>
      <c r="B1148" s="40"/>
      <c r="C1148" s="230" t="s">
        <v>2057</v>
      </c>
      <c r="D1148" s="230" t="s">
        <v>283</v>
      </c>
      <c r="E1148" s="231" t="s">
        <v>2058</v>
      </c>
      <c r="F1148" s="232" t="s">
        <v>2059</v>
      </c>
      <c r="G1148" s="233" t="s">
        <v>1421</v>
      </c>
      <c r="H1148" s="234">
        <v>1</v>
      </c>
      <c r="I1148" s="235"/>
      <c r="J1148" s="236">
        <f>ROUND(I1148*H1148,2)</f>
        <v>0</v>
      </c>
      <c r="K1148" s="237"/>
      <c r="L1148" s="45"/>
      <c r="M1148" s="238" t="s">
        <v>1</v>
      </c>
      <c r="N1148" s="239" t="s">
        <v>42</v>
      </c>
      <c r="O1148" s="92"/>
      <c r="P1148" s="240">
        <f>O1148*H1148</f>
        <v>0</v>
      </c>
      <c r="Q1148" s="240">
        <v>0</v>
      </c>
      <c r="R1148" s="240">
        <f>Q1148*H1148</f>
        <v>0</v>
      </c>
      <c r="S1148" s="240">
        <v>0</v>
      </c>
      <c r="T1148" s="241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2" t="s">
        <v>119</v>
      </c>
      <c r="AT1148" s="242" t="s">
        <v>283</v>
      </c>
      <c r="AU1148" s="242" t="s">
        <v>84</v>
      </c>
      <c r="AY1148" s="18" t="s">
        <v>281</v>
      </c>
      <c r="BE1148" s="243">
        <f>IF(N1148="základní",J1148,0)</f>
        <v>0</v>
      </c>
      <c r="BF1148" s="243">
        <f>IF(N1148="snížená",J1148,0)</f>
        <v>0</v>
      </c>
      <c r="BG1148" s="243">
        <f>IF(N1148="zákl. přenesená",J1148,0)</f>
        <v>0</v>
      </c>
      <c r="BH1148" s="243">
        <f>IF(N1148="sníž. přenesená",J1148,0)</f>
        <v>0</v>
      </c>
      <c r="BI1148" s="243">
        <f>IF(N1148="nulová",J1148,0)</f>
        <v>0</v>
      </c>
      <c r="BJ1148" s="18" t="s">
        <v>84</v>
      </c>
      <c r="BK1148" s="243">
        <f>ROUND(I1148*H1148,2)</f>
        <v>0</v>
      </c>
      <c r="BL1148" s="18" t="s">
        <v>119</v>
      </c>
      <c r="BM1148" s="242" t="s">
        <v>2060</v>
      </c>
    </row>
    <row r="1149" s="2" customFormat="1" ht="16.5" customHeight="1">
      <c r="A1149" s="39"/>
      <c r="B1149" s="40"/>
      <c r="C1149" s="230" t="s">
        <v>2061</v>
      </c>
      <c r="D1149" s="230" t="s">
        <v>283</v>
      </c>
      <c r="E1149" s="231" t="s">
        <v>2062</v>
      </c>
      <c r="F1149" s="232" t="s">
        <v>2063</v>
      </c>
      <c r="G1149" s="233" t="s">
        <v>1421</v>
      </c>
      <c r="H1149" s="234">
        <v>1</v>
      </c>
      <c r="I1149" s="235"/>
      <c r="J1149" s="236">
        <f>ROUND(I1149*H1149,2)</f>
        <v>0</v>
      </c>
      <c r="K1149" s="237"/>
      <c r="L1149" s="45"/>
      <c r="M1149" s="238" t="s">
        <v>1</v>
      </c>
      <c r="N1149" s="239" t="s">
        <v>42</v>
      </c>
      <c r="O1149" s="92"/>
      <c r="P1149" s="240">
        <f>O1149*H1149</f>
        <v>0</v>
      </c>
      <c r="Q1149" s="240">
        <v>0</v>
      </c>
      <c r="R1149" s="240">
        <f>Q1149*H1149</f>
        <v>0</v>
      </c>
      <c r="S1149" s="240">
        <v>0</v>
      </c>
      <c r="T1149" s="241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42" t="s">
        <v>119</v>
      </c>
      <c r="AT1149" s="242" t="s">
        <v>283</v>
      </c>
      <c r="AU1149" s="242" t="s">
        <v>84</v>
      </c>
      <c r="AY1149" s="18" t="s">
        <v>281</v>
      </c>
      <c r="BE1149" s="243">
        <f>IF(N1149="základní",J1149,0)</f>
        <v>0</v>
      </c>
      <c r="BF1149" s="243">
        <f>IF(N1149="snížená",J1149,0)</f>
        <v>0</v>
      </c>
      <c r="BG1149" s="243">
        <f>IF(N1149="zákl. přenesená",J1149,0)</f>
        <v>0</v>
      </c>
      <c r="BH1149" s="243">
        <f>IF(N1149="sníž. přenesená",J1149,0)</f>
        <v>0</v>
      </c>
      <c r="BI1149" s="243">
        <f>IF(N1149="nulová",J1149,0)</f>
        <v>0</v>
      </c>
      <c r="BJ1149" s="18" t="s">
        <v>84</v>
      </c>
      <c r="BK1149" s="243">
        <f>ROUND(I1149*H1149,2)</f>
        <v>0</v>
      </c>
      <c r="BL1149" s="18" t="s">
        <v>119</v>
      </c>
      <c r="BM1149" s="242" t="s">
        <v>2064</v>
      </c>
    </row>
    <row r="1150" s="2" customFormat="1" ht="24.15" customHeight="1">
      <c r="A1150" s="39"/>
      <c r="B1150" s="40"/>
      <c r="C1150" s="230" t="s">
        <v>2065</v>
      </c>
      <c r="D1150" s="230" t="s">
        <v>283</v>
      </c>
      <c r="E1150" s="231" t="s">
        <v>2066</v>
      </c>
      <c r="F1150" s="232" t="s">
        <v>2067</v>
      </c>
      <c r="G1150" s="233" t="s">
        <v>1421</v>
      </c>
      <c r="H1150" s="234">
        <v>1</v>
      </c>
      <c r="I1150" s="235"/>
      <c r="J1150" s="236">
        <f>ROUND(I1150*H1150,2)</f>
        <v>0</v>
      </c>
      <c r="K1150" s="237"/>
      <c r="L1150" s="45"/>
      <c r="M1150" s="238" t="s">
        <v>1</v>
      </c>
      <c r="N1150" s="239" t="s">
        <v>42</v>
      </c>
      <c r="O1150" s="92"/>
      <c r="P1150" s="240">
        <f>O1150*H1150</f>
        <v>0</v>
      </c>
      <c r="Q1150" s="240">
        <v>0</v>
      </c>
      <c r="R1150" s="240">
        <f>Q1150*H1150</f>
        <v>0</v>
      </c>
      <c r="S1150" s="240">
        <v>0</v>
      </c>
      <c r="T1150" s="241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2" t="s">
        <v>119</v>
      </c>
      <c r="AT1150" s="242" t="s">
        <v>283</v>
      </c>
      <c r="AU1150" s="242" t="s">
        <v>84</v>
      </c>
      <c r="AY1150" s="18" t="s">
        <v>281</v>
      </c>
      <c r="BE1150" s="243">
        <f>IF(N1150="základní",J1150,0)</f>
        <v>0</v>
      </c>
      <c r="BF1150" s="243">
        <f>IF(N1150="snížená",J1150,0)</f>
        <v>0</v>
      </c>
      <c r="BG1150" s="243">
        <f>IF(N1150="zákl. přenesená",J1150,0)</f>
        <v>0</v>
      </c>
      <c r="BH1150" s="243">
        <f>IF(N1150="sníž. přenesená",J1150,0)</f>
        <v>0</v>
      </c>
      <c r="BI1150" s="243">
        <f>IF(N1150="nulová",J1150,0)</f>
        <v>0</v>
      </c>
      <c r="BJ1150" s="18" t="s">
        <v>84</v>
      </c>
      <c r="BK1150" s="243">
        <f>ROUND(I1150*H1150,2)</f>
        <v>0</v>
      </c>
      <c r="BL1150" s="18" t="s">
        <v>119</v>
      </c>
      <c r="BM1150" s="242" t="s">
        <v>2068</v>
      </c>
    </row>
    <row r="1151" s="2" customFormat="1" ht="24.15" customHeight="1">
      <c r="A1151" s="39"/>
      <c r="B1151" s="40"/>
      <c r="C1151" s="230" t="s">
        <v>2069</v>
      </c>
      <c r="D1151" s="230" t="s">
        <v>283</v>
      </c>
      <c r="E1151" s="231" t="s">
        <v>2070</v>
      </c>
      <c r="F1151" s="232" t="s">
        <v>2071</v>
      </c>
      <c r="G1151" s="233" t="s">
        <v>2072</v>
      </c>
      <c r="H1151" s="234">
        <v>1</v>
      </c>
      <c r="I1151" s="235"/>
      <c r="J1151" s="236">
        <f>ROUND(I1151*H1151,2)</f>
        <v>0</v>
      </c>
      <c r="K1151" s="237"/>
      <c r="L1151" s="45"/>
      <c r="M1151" s="238" t="s">
        <v>1</v>
      </c>
      <c r="N1151" s="239" t="s">
        <v>42</v>
      </c>
      <c r="O1151" s="92"/>
      <c r="P1151" s="240">
        <f>O1151*H1151</f>
        <v>0</v>
      </c>
      <c r="Q1151" s="240">
        <v>0</v>
      </c>
      <c r="R1151" s="240">
        <f>Q1151*H1151</f>
        <v>0</v>
      </c>
      <c r="S1151" s="240">
        <v>0</v>
      </c>
      <c r="T1151" s="241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42" t="s">
        <v>119</v>
      </c>
      <c r="AT1151" s="242" t="s">
        <v>283</v>
      </c>
      <c r="AU1151" s="242" t="s">
        <v>84</v>
      </c>
      <c r="AY1151" s="18" t="s">
        <v>281</v>
      </c>
      <c r="BE1151" s="243">
        <f>IF(N1151="základní",J1151,0)</f>
        <v>0</v>
      </c>
      <c r="BF1151" s="243">
        <f>IF(N1151="snížená",J1151,0)</f>
        <v>0</v>
      </c>
      <c r="BG1151" s="243">
        <f>IF(N1151="zákl. přenesená",J1151,0)</f>
        <v>0</v>
      </c>
      <c r="BH1151" s="243">
        <f>IF(N1151="sníž. přenesená",J1151,0)</f>
        <v>0</v>
      </c>
      <c r="BI1151" s="243">
        <f>IF(N1151="nulová",J1151,0)</f>
        <v>0</v>
      </c>
      <c r="BJ1151" s="18" t="s">
        <v>84</v>
      </c>
      <c r="BK1151" s="243">
        <f>ROUND(I1151*H1151,2)</f>
        <v>0</v>
      </c>
      <c r="BL1151" s="18" t="s">
        <v>119</v>
      </c>
      <c r="BM1151" s="242" t="s">
        <v>2073</v>
      </c>
    </row>
    <row r="1152" s="2" customFormat="1" ht="24.15" customHeight="1">
      <c r="A1152" s="39"/>
      <c r="B1152" s="40"/>
      <c r="C1152" s="230" t="s">
        <v>2074</v>
      </c>
      <c r="D1152" s="230" t="s">
        <v>283</v>
      </c>
      <c r="E1152" s="231" t="s">
        <v>2075</v>
      </c>
      <c r="F1152" s="232" t="s">
        <v>2076</v>
      </c>
      <c r="G1152" s="233" t="s">
        <v>2072</v>
      </c>
      <c r="H1152" s="234">
        <v>1</v>
      </c>
      <c r="I1152" s="235"/>
      <c r="J1152" s="236">
        <f>ROUND(I1152*H1152,2)</f>
        <v>0</v>
      </c>
      <c r="K1152" s="237"/>
      <c r="L1152" s="45"/>
      <c r="M1152" s="307" t="s">
        <v>1</v>
      </c>
      <c r="N1152" s="308" t="s">
        <v>42</v>
      </c>
      <c r="O1152" s="309"/>
      <c r="P1152" s="310">
        <f>O1152*H1152</f>
        <v>0</v>
      </c>
      <c r="Q1152" s="310">
        <v>0</v>
      </c>
      <c r="R1152" s="310">
        <f>Q1152*H1152</f>
        <v>0</v>
      </c>
      <c r="S1152" s="310">
        <v>0</v>
      </c>
      <c r="T1152" s="311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2" t="s">
        <v>119</v>
      </c>
      <c r="AT1152" s="242" t="s">
        <v>283</v>
      </c>
      <c r="AU1152" s="242" t="s">
        <v>84</v>
      </c>
      <c r="AY1152" s="18" t="s">
        <v>281</v>
      </c>
      <c r="BE1152" s="243">
        <f>IF(N1152="základní",J1152,0)</f>
        <v>0</v>
      </c>
      <c r="BF1152" s="243">
        <f>IF(N1152="snížená",J1152,0)</f>
        <v>0</v>
      </c>
      <c r="BG1152" s="243">
        <f>IF(N1152="zákl. přenesená",J1152,0)</f>
        <v>0</v>
      </c>
      <c r="BH1152" s="243">
        <f>IF(N1152="sníž. přenesená",J1152,0)</f>
        <v>0</v>
      </c>
      <c r="BI1152" s="243">
        <f>IF(N1152="nulová",J1152,0)</f>
        <v>0</v>
      </c>
      <c r="BJ1152" s="18" t="s">
        <v>84</v>
      </c>
      <c r="BK1152" s="243">
        <f>ROUND(I1152*H1152,2)</f>
        <v>0</v>
      </c>
      <c r="BL1152" s="18" t="s">
        <v>119</v>
      </c>
      <c r="BM1152" s="242" t="s">
        <v>2077</v>
      </c>
    </row>
    <row r="1153" s="2" customFormat="1" ht="6.96" customHeight="1">
      <c r="A1153" s="39"/>
      <c r="B1153" s="67"/>
      <c r="C1153" s="68"/>
      <c r="D1153" s="68"/>
      <c r="E1153" s="68"/>
      <c r="F1153" s="68"/>
      <c r="G1153" s="68"/>
      <c r="H1153" s="68"/>
      <c r="I1153" s="68"/>
      <c r="J1153" s="68"/>
      <c r="K1153" s="68"/>
      <c r="L1153" s="45"/>
      <c r="M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</row>
  </sheetData>
  <sheetProtection sheet="1" autoFilter="0" formatColumns="0" formatRows="0" objects="1" scenarios="1" spinCount="100000" saltValue="6qFQK6U8pue5BDyaEtTahF8Q7V/lJ0+TznVBL3XudlwR8pl6VSst1c6ViaAL+Em3yM/86eD/vrtf3kYLX1OV+w==" hashValue="BAVEO3LjbP0ZyEmMH9FwasrkjHjswBc97Uiwxn5SRQHIkTBmAJ/NXzQE6+HBfbmHWfojDNjBUdABtKM2v8c1dQ==" algorithmName="SHA-512" password="CC35"/>
  <autoFilter ref="C140:K11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2079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ROUND((SUM(BE128:BE241)),  2)</f>
        <v>0</v>
      </c>
      <c r="G37" s="39"/>
      <c r="H37" s="39"/>
      <c r="I37" s="166">
        <v>0.20999999999999999</v>
      </c>
      <c r="J37" s="165">
        <f>ROUND(((SUM(BE128:BE241))*I37),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ROUND((SUM(BF128:BF241)),  2)</f>
        <v>0</v>
      </c>
      <c r="G38" s="39"/>
      <c r="H38" s="39"/>
      <c r="I38" s="166">
        <v>0.12</v>
      </c>
      <c r="J38" s="165">
        <f>ROUND(((SUM(BF128:BF241))*I38),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ROUND((SUM(BG128:BG241)),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ROUND((SUM(BH128:BH241)),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ROUND((SUM(BI128:BI241)),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I.1.2.2 - Zdravotně technické 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2080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2081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2082</v>
      </c>
      <c r="E103" s="199"/>
      <c r="F103" s="199"/>
      <c r="G103" s="199"/>
      <c r="H103" s="199"/>
      <c r="I103" s="199"/>
      <c r="J103" s="200">
        <f>J179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2083</v>
      </c>
      <c r="E104" s="199"/>
      <c r="F104" s="199"/>
      <c r="G104" s="199"/>
      <c r="H104" s="199"/>
      <c r="I104" s="199"/>
      <c r="J104" s="200">
        <f>J214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Cheb - Onkologie a zubní klinika rev.11.02.2025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235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2078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I.1.2.2 - Zdravotně technické instalace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10. 12. 2024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30</v>
      </c>
      <c r="J124" s="37" t="str">
        <f>E25</f>
        <v>M Projekt Cheb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34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267</v>
      </c>
      <c r="D127" s="205" t="s">
        <v>62</v>
      </c>
      <c r="E127" s="205" t="s">
        <v>58</v>
      </c>
      <c r="F127" s="205" t="s">
        <v>59</v>
      </c>
      <c r="G127" s="205" t="s">
        <v>268</v>
      </c>
      <c r="H127" s="205" t="s">
        <v>269</v>
      </c>
      <c r="I127" s="205" t="s">
        <v>270</v>
      </c>
      <c r="J127" s="206" t="s">
        <v>243</v>
      </c>
      <c r="K127" s="207" t="s">
        <v>271</v>
      </c>
      <c r="L127" s="208"/>
      <c r="M127" s="101" t="s">
        <v>1</v>
      </c>
      <c r="N127" s="102" t="s">
        <v>41</v>
      </c>
      <c r="O127" s="102" t="s">
        <v>272</v>
      </c>
      <c r="P127" s="102" t="s">
        <v>273</v>
      </c>
      <c r="Q127" s="102" t="s">
        <v>274</v>
      </c>
      <c r="R127" s="102" t="s">
        <v>275</v>
      </c>
      <c r="S127" s="102" t="s">
        <v>276</v>
      </c>
      <c r="T127" s="103" t="s">
        <v>277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278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0.032350000000000004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245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76</v>
      </c>
      <c r="E129" s="217" t="s">
        <v>2084</v>
      </c>
      <c r="F129" s="217" t="s">
        <v>103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P130+P179+P214</f>
        <v>0</v>
      </c>
      <c r="Q129" s="222"/>
      <c r="R129" s="223">
        <f>R130+R179+R214</f>
        <v>0.032350000000000004</v>
      </c>
      <c r="S129" s="222"/>
      <c r="T129" s="224">
        <f>T130+T179+T214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84</v>
      </c>
      <c r="AT129" s="226" t="s">
        <v>76</v>
      </c>
      <c r="AU129" s="226" t="s">
        <v>77</v>
      </c>
      <c r="AY129" s="225" t="s">
        <v>281</v>
      </c>
      <c r="BK129" s="227">
        <f>BK130+BK179+BK214</f>
        <v>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2085</v>
      </c>
      <c r="F130" s="228" t="s">
        <v>2086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SUM(P131:P178)</f>
        <v>0</v>
      </c>
      <c r="Q130" s="222"/>
      <c r="R130" s="223">
        <f>SUM(R131:R178)</f>
        <v>0</v>
      </c>
      <c r="S130" s="222"/>
      <c r="T130" s="224">
        <f>SUM(T131:T178)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84</v>
      </c>
      <c r="AY130" s="225" t="s">
        <v>281</v>
      </c>
      <c r="BK130" s="227">
        <f>SUM(BK131:BK178)</f>
        <v>0</v>
      </c>
    </row>
    <row r="131" s="2" customFormat="1" ht="21.75" customHeight="1">
      <c r="A131" s="39"/>
      <c r="B131" s="40"/>
      <c r="C131" s="230" t="s">
        <v>84</v>
      </c>
      <c r="D131" s="230" t="s">
        <v>283</v>
      </c>
      <c r="E131" s="231" t="s">
        <v>2087</v>
      </c>
      <c r="F131" s="232" t="s">
        <v>2088</v>
      </c>
      <c r="G131" s="233" t="s">
        <v>410</v>
      </c>
      <c r="H131" s="234">
        <v>1018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86</v>
      </c>
    </row>
    <row r="132" s="2" customFormat="1" ht="21.75" customHeight="1">
      <c r="A132" s="39"/>
      <c r="B132" s="40"/>
      <c r="C132" s="230" t="s">
        <v>86</v>
      </c>
      <c r="D132" s="230" t="s">
        <v>283</v>
      </c>
      <c r="E132" s="231" t="s">
        <v>2089</v>
      </c>
      <c r="F132" s="232" t="s">
        <v>2090</v>
      </c>
      <c r="G132" s="233" t="s">
        <v>410</v>
      </c>
      <c r="H132" s="234">
        <v>274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119</v>
      </c>
    </row>
    <row r="133" s="2" customFormat="1" ht="21.75" customHeight="1">
      <c r="A133" s="39"/>
      <c r="B133" s="40"/>
      <c r="C133" s="230" t="s">
        <v>94</v>
      </c>
      <c r="D133" s="230" t="s">
        <v>283</v>
      </c>
      <c r="E133" s="231" t="s">
        <v>2091</v>
      </c>
      <c r="F133" s="232" t="s">
        <v>2092</v>
      </c>
      <c r="G133" s="233" t="s">
        <v>410</v>
      </c>
      <c r="H133" s="234">
        <v>100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307</v>
      </c>
    </row>
    <row r="134" s="2" customFormat="1" ht="21.75" customHeight="1">
      <c r="A134" s="39"/>
      <c r="B134" s="40"/>
      <c r="C134" s="230" t="s">
        <v>119</v>
      </c>
      <c r="D134" s="230" t="s">
        <v>283</v>
      </c>
      <c r="E134" s="231" t="s">
        <v>2093</v>
      </c>
      <c r="F134" s="232" t="s">
        <v>2094</v>
      </c>
      <c r="G134" s="233" t="s">
        <v>410</v>
      </c>
      <c r="H134" s="234">
        <v>73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318</v>
      </c>
    </row>
    <row r="135" s="2" customFormat="1" ht="21.75" customHeight="1">
      <c r="A135" s="39"/>
      <c r="B135" s="40"/>
      <c r="C135" s="230" t="s">
        <v>301</v>
      </c>
      <c r="D135" s="230" t="s">
        <v>283</v>
      </c>
      <c r="E135" s="231" t="s">
        <v>2095</v>
      </c>
      <c r="F135" s="232" t="s">
        <v>2096</v>
      </c>
      <c r="G135" s="233" t="s">
        <v>410</v>
      </c>
      <c r="H135" s="234">
        <v>43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328</v>
      </c>
    </row>
    <row r="136" s="2" customFormat="1" ht="21.75" customHeight="1">
      <c r="A136" s="39"/>
      <c r="B136" s="40"/>
      <c r="C136" s="230" t="s">
        <v>307</v>
      </c>
      <c r="D136" s="230" t="s">
        <v>283</v>
      </c>
      <c r="E136" s="231" t="s">
        <v>2097</v>
      </c>
      <c r="F136" s="232" t="s">
        <v>2098</v>
      </c>
      <c r="G136" s="233" t="s">
        <v>410</v>
      </c>
      <c r="H136" s="234">
        <v>125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8</v>
      </c>
    </row>
    <row r="137" s="2" customFormat="1" ht="21.75" customHeight="1">
      <c r="A137" s="39"/>
      <c r="B137" s="40"/>
      <c r="C137" s="230" t="s">
        <v>313</v>
      </c>
      <c r="D137" s="230" t="s">
        <v>283</v>
      </c>
      <c r="E137" s="231" t="s">
        <v>2099</v>
      </c>
      <c r="F137" s="232" t="s">
        <v>2100</v>
      </c>
      <c r="G137" s="233" t="s">
        <v>410</v>
      </c>
      <c r="H137" s="234">
        <v>12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413</v>
      </c>
    </row>
    <row r="138" s="2" customFormat="1" ht="24.15" customHeight="1">
      <c r="A138" s="39"/>
      <c r="B138" s="40"/>
      <c r="C138" s="230" t="s">
        <v>318</v>
      </c>
      <c r="D138" s="230" t="s">
        <v>283</v>
      </c>
      <c r="E138" s="231" t="s">
        <v>2101</v>
      </c>
      <c r="F138" s="232" t="s">
        <v>2102</v>
      </c>
      <c r="G138" s="233" t="s">
        <v>410</v>
      </c>
      <c r="H138" s="234">
        <v>10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605</v>
      </c>
    </row>
    <row r="139" s="2" customFormat="1" ht="24.15" customHeight="1">
      <c r="A139" s="39"/>
      <c r="B139" s="40"/>
      <c r="C139" s="230" t="s">
        <v>311</v>
      </c>
      <c r="D139" s="230" t="s">
        <v>283</v>
      </c>
      <c r="E139" s="231" t="s">
        <v>2103</v>
      </c>
      <c r="F139" s="232" t="s">
        <v>2104</v>
      </c>
      <c r="G139" s="233" t="s">
        <v>410</v>
      </c>
      <c r="H139" s="234">
        <v>53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614</v>
      </c>
    </row>
    <row r="140" s="2" customFormat="1" ht="24.15" customHeight="1">
      <c r="A140" s="39"/>
      <c r="B140" s="40"/>
      <c r="C140" s="230" t="s">
        <v>328</v>
      </c>
      <c r="D140" s="230" t="s">
        <v>283</v>
      </c>
      <c r="E140" s="231" t="s">
        <v>2105</v>
      </c>
      <c r="F140" s="232" t="s">
        <v>2106</v>
      </c>
      <c r="G140" s="233" t="s">
        <v>410</v>
      </c>
      <c r="H140" s="234">
        <v>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624</v>
      </c>
    </row>
    <row r="141" s="2" customFormat="1" ht="24.15" customHeight="1">
      <c r="A141" s="39"/>
      <c r="B141" s="40"/>
      <c r="C141" s="230" t="s">
        <v>375</v>
      </c>
      <c r="D141" s="230" t="s">
        <v>283</v>
      </c>
      <c r="E141" s="231" t="s">
        <v>2107</v>
      </c>
      <c r="F141" s="232" t="s">
        <v>2108</v>
      </c>
      <c r="G141" s="233" t="s">
        <v>410</v>
      </c>
      <c r="H141" s="234">
        <v>319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633</v>
      </c>
    </row>
    <row r="142" s="2" customFormat="1" ht="24.15" customHeight="1">
      <c r="A142" s="39"/>
      <c r="B142" s="40"/>
      <c r="C142" s="230" t="s">
        <v>8</v>
      </c>
      <c r="D142" s="230" t="s">
        <v>283</v>
      </c>
      <c r="E142" s="231" t="s">
        <v>2109</v>
      </c>
      <c r="F142" s="232" t="s">
        <v>2110</v>
      </c>
      <c r="G142" s="233" t="s">
        <v>410</v>
      </c>
      <c r="H142" s="234">
        <v>44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643</v>
      </c>
    </row>
    <row r="143" s="2" customFormat="1" ht="33" customHeight="1">
      <c r="A143" s="39"/>
      <c r="B143" s="40"/>
      <c r="C143" s="230" t="s">
        <v>407</v>
      </c>
      <c r="D143" s="230" t="s">
        <v>283</v>
      </c>
      <c r="E143" s="231" t="s">
        <v>2111</v>
      </c>
      <c r="F143" s="232" t="s">
        <v>2112</v>
      </c>
      <c r="G143" s="233" t="s">
        <v>410</v>
      </c>
      <c r="H143" s="234">
        <v>139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669</v>
      </c>
    </row>
    <row r="144" s="2" customFormat="1" ht="33" customHeight="1">
      <c r="A144" s="39"/>
      <c r="B144" s="40"/>
      <c r="C144" s="230" t="s">
        <v>413</v>
      </c>
      <c r="D144" s="230" t="s">
        <v>283</v>
      </c>
      <c r="E144" s="231" t="s">
        <v>2113</v>
      </c>
      <c r="F144" s="232" t="s">
        <v>2114</v>
      </c>
      <c r="G144" s="233" t="s">
        <v>410</v>
      </c>
      <c r="H144" s="234">
        <v>70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682</v>
      </c>
    </row>
    <row r="145" s="2" customFormat="1" ht="33" customHeight="1">
      <c r="A145" s="39"/>
      <c r="B145" s="40"/>
      <c r="C145" s="230" t="s">
        <v>418</v>
      </c>
      <c r="D145" s="230" t="s">
        <v>283</v>
      </c>
      <c r="E145" s="231" t="s">
        <v>2115</v>
      </c>
      <c r="F145" s="232" t="s">
        <v>2116</v>
      </c>
      <c r="G145" s="233" t="s">
        <v>410</v>
      </c>
      <c r="H145" s="234">
        <v>35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694</v>
      </c>
    </row>
    <row r="146" s="2" customFormat="1" ht="33" customHeight="1">
      <c r="A146" s="39"/>
      <c r="B146" s="40"/>
      <c r="C146" s="230" t="s">
        <v>605</v>
      </c>
      <c r="D146" s="230" t="s">
        <v>283</v>
      </c>
      <c r="E146" s="231" t="s">
        <v>2117</v>
      </c>
      <c r="F146" s="232" t="s">
        <v>2118</v>
      </c>
      <c r="G146" s="233" t="s">
        <v>410</v>
      </c>
      <c r="H146" s="234">
        <v>35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706</v>
      </c>
    </row>
    <row r="147" s="2" customFormat="1" ht="33" customHeight="1">
      <c r="A147" s="39"/>
      <c r="B147" s="40"/>
      <c r="C147" s="230" t="s">
        <v>610</v>
      </c>
      <c r="D147" s="230" t="s">
        <v>283</v>
      </c>
      <c r="E147" s="231" t="s">
        <v>2119</v>
      </c>
      <c r="F147" s="232" t="s">
        <v>2120</v>
      </c>
      <c r="G147" s="233" t="s">
        <v>410</v>
      </c>
      <c r="H147" s="234">
        <v>22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716</v>
      </c>
    </row>
    <row r="148" s="2" customFormat="1" ht="33" customHeight="1">
      <c r="A148" s="39"/>
      <c r="B148" s="40"/>
      <c r="C148" s="230" t="s">
        <v>614</v>
      </c>
      <c r="D148" s="230" t="s">
        <v>283</v>
      </c>
      <c r="E148" s="231" t="s">
        <v>2121</v>
      </c>
      <c r="F148" s="232" t="s">
        <v>2122</v>
      </c>
      <c r="G148" s="233" t="s">
        <v>410</v>
      </c>
      <c r="H148" s="234">
        <v>56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724</v>
      </c>
    </row>
    <row r="149" s="2" customFormat="1" ht="33" customHeight="1">
      <c r="A149" s="39"/>
      <c r="B149" s="40"/>
      <c r="C149" s="230" t="s">
        <v>619</v>
      </c>
      <c r="D149" s="230" t="s">
        <v>283</v>
      </c>
      <c r="E149" s="231" t="s">
        <v>2123</v>
      </c>
      <c r="F149" s="232" t="s">
        <v>2124</v>
      </c>
      <c r="G149" s="233" t="s">
        <v>410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733</v>
      </c>
    </row>
    <row r="150" s="2" customFormat="1" ht="24.15" customHeight="1">
      <c r="A150" s="39"/>
      <c r="B150" s="40"/>
      <c r="C150" s="230" t="s">
        <v>624</v>
      </c>
      <c r="D150" s="230" t="s">
        <v>283</v>
      </c>
      <c r="E150" s="231" t="s">
        <v>2125</v>
      </c>
      <c r="F150" s="232" t="s">
        <v>2126</v>
      </c>
      <c r="G150" s="233" t="s">
        <v>410</v>
      </c>
      <c r="H150" s="234">
        <v>256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743</v>
      </c>
    </row>
    <row r="151" s="2" customFormat="1" ht="24.15" customHeight="1">
      <c r="A151" s="39"/>
      <c r="B151" s="40"/>
      <c r="C151" s="230" t="s">
        <v>7</v>
      </c>
      <c r="D151" s="230" t="s">
        <v>283</v>
      </c>
      <c r="E151" s="231" t="s">
        <v>2127</v>
      </c>
      <c r="F151" s="232" t="s">
        <v>2128</v>
      </c>
      <c r="G151" s="233" t="s">
        <v>410</v>
      </c>
      <c r="H151" s="234">
        <v>44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768</v>
      </c>
    </row>
    <row r="152" s="2" customFormat="1" ht="33" customHeight="1">
      <c r="A152" s="39"/>
      <c r="B152" s="40"/>
      <c r="C152" s="230" t="s">
        <v>633</v>
      </c>
      <c r="D152" s="230" t="s">
        <v>283</v>
      </c>
      <c r="E152" s="231" t="s">
        <v>2129</v>
      </c>
      <c r="F152" s="232" t="s">
        <v>2130</v>
      </c>
      <c r="G152" s="233" t="s">
        <v>410</v>
      </c>
      <c r="H152" s="234">
        <v>304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830</v>
      </c>
    </row>
    <row r="153" s="2" customFormat="1" ht="33" customHeight="1">
      <c r="A153" s="39"/>
      <c r="B153" s="40"/>
      <c r="C153" s="230" t="s">
        <v>638</v>
      </c>
      <c r="D153" s="230" t="s">
        <v>283</v>
      </c>
      <c r="E153" s="231" t="s">
        <v>2131</v>
      </c>
      <c r="F153" s="232" t="s">
        <v>2132</v>
      </c>
      <c r="G153" s="233" t="s">
        <v>410</v>
      </c>
      <c r="H153" s="234">
        <v>116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1004</v>
      </c>
    </row>
    <row r="154" s="2" customFormat="1" ht="33" customHeight="1">
      <c r="A154" s="39"/>
      <c r="B154" s="40"/>
      <c r="C154" s="230" t="s">
        <v>643</v>
      </c>
      <c r="D154" s="230" t="s">
        <v>283</v>
      </c>
      <c r="E154" s="231" t="s">
        <v>2133</v>
      </c>
      <c r="F154" s="232" t="s">
        <v>2134</v>
      </c>
      <c r="G154" s="233" t="s">
        <v>410</v>
      </c>
      <c r="H154" s="234">
        <v>65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648</v>
      </c>
    </row>
    <row r="155" s="2" customFormat="1" ht="33" customHeight="1">
      <c r="A155" s="39"/>
      <c r="B155" s="40"/>
      <c r="C155" s="230" t="s">
        <v>653</v>
      </c>
      <c r="D155" s="230" t="s">
        <v>283</v>
      </c>
      <c r="E155" s="231" t="s">
        <v>2135</v>
      </c>
      <c r="F155" s="232" t="s">
        <v>2136</v>
      </c>
      <c r="G155" s="233" t="s">
        <v>410</v>
      </c>
      <c r="H155" s="234">
        <v>36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1436</v>
      </c>
    </row>
    <row r="156" s="2" customFormat="1" ht="33" customHeight="1">
      <c r="A156" s="39"/>
      <c r="B156" s="40"/>
      <c r="C156" s="230" t="s">
        <v>669</v>
      </c>
      <c r="D156" s="230" t="s">
        <v>283</v>
      </c>
      <c r="E156" s="231" t="s">
        <v>2137</v>
      </c>
      <c r="F156" s="232" t="s">
        <v>2138</v>
      </c>
      <c r="G156" s="233" t="s">
        <v>410</v>
      </c>
      <c r="H156" s="234">
        <v>22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1444</v>
      </c>
    </row>
    <row r="157" s="2" customFormat="1" ht="33" customHeight="1">
      <c r="A157" s="39"/>
      <c r="B157" s="40"/>
      <c r="C157" s="230" t="s">
        <v>675</v>
      </c>
      <c r="D157" s="230" t="s">
        <v>283</v>
      </c>
      <c r="E157" s="231" t="s">
        <v>2139</v>
      </c>
      <c r="F157" s="232" t="s">
        <v>2140</v>
      </c>
      <c r="G157" s="233" t="s">
        <v>410</v>
      </c>
      <c r="H157" s="234">
        <v>68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1452</v>
      </c>
    </row>
    <row r="158" s="2" customFormat="1" ht="33" customHeight="1">
      <c r="A158" s="39"/>
      <c r="B158" s="40"/>
      <c r="C158" s="230" t="s">
        <v>682</v>
      </c>
      <c r="D158" s="230" t="s">
        <v>283</v>
      </c>
      <c r="E158" s="231" t="s">
        <v>2141</v>
      </c>
      <c r="F158" s="232" t="s">
        <v>2142</v>
      </c>
      <c r="G158" s="233" t="s">
        <v>410</v>
      </c>
      <c r="H158" s="234">
        <v>10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1460</v>
      </c>
    </row>
    <row r="159" s="2" customFormat="1" ht="33" customHeight="1">
      <c r="A159" s="39"/>
      <c r="B159" s="40"/>
      <c r="C159" s="230" t="s">
        <v>688</v>
      </c>
      <c r="D159" s="230" t="s">
        <v>283</v>
      </c>
      <c r="E159" s="231" t="s">
        <v>2143</v>
      </c>
      <c r="F159" s="232" t="s">
        <v>2144</v>
      </c>
      <c r="G159" s="233" t="s">
        <v>410</v>
      </c>
      <c r="H159" s="234">
        <v>53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1468</v>
      </c>
    </row>
    <row r="160" s="2" customFormat="1" ht="33" customHeight="1">
      <c r="A160" s="39"/>
      <c r="B160" s="40"/>
      <c r="C160" s="230" t="s">
        <v>694</v>
      </c>
      <c r="D160" s="230" t="s">
        <v>283</v>
      </c>
      <c r="E160" s="231" t="s">
        <v>2145</v>
      </c>
      <c r="F160" s="232" t="s">
        <v>2146</v>
      </c>
      <c r="G160" s="233" t="s">
        <v>410</v>
      </c>
      <c r="H160" s="234">
        <v>8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1476</v>
      </c>
    </row>
    <row r="161" s="2" customFormat="1" ht="21.75" customHeight="1">
      <c r="A161" s="39"/>
      <c r="B161" s="40"/>
      <c r="C161" s="230" t="s">
        <v>700</v>
      </c>
      <c r="D161" s="230" t="s">
        <v>283</v>
      </c>
      <c r="E161" s="231" t="s">
        <v>2147</v>
      </c>
      <c r="F161" s="232" t="s">
        <v>2148</v>
      </c>
      <c r="G161" s="233" t="s">
        <v>1676</v>
      </c>
      <c r="H161" s="234">
        <v>102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1484</v>
      </c>
    </row>
    <row r="162" s="2" customFormat="1" ht="16.5" customHeight="1">
      <c r="A162" s="39"/>
      <c r="B162" s="40"/>
      <c r="C162" s="230" t="s">
        <v>706</v>
      </c>
      <c r="D162" s="230" t="s">
        <v>283</v>
      </c>
      <c r="E162" s="231" t="s">
        <v>2149</v>
      </c>
      <c r="F162" s="232" t="s">
        <v>2150</v>
      </c>
      <c r="G162" s="233" t="s">
        <v>1676</v>
      </c>
      <c r="H162" s="234">
        <v>10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1492</v>
      </c>
    </row>
    <row r="163" s="2" customFormat="1" ht="16.5" customHeight="1">
      <c r="A163" s="39"/>
      <c r="B163" s="40"/>
      <c r="C163" s="230" t="s">
        <v>712</v>
      </c>
      <c r="D163" s="230" t="s">
        <v>283</v>
      </c>
      <c r="E163" s="231" t="s">
        <v>2151</v>
      </c>
      <c r="F163" s="232" t="s">
        <v>2152</v>
      </c>
      <c r="G163" s="233" t="s">
        <v>1676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1500</v>
      </c>
    </row>
    <row r="164" s="2" customFormat="1" ht="16.5" customHeight="1">
      <c r="A164" s="39"/>
      <c r="B164" s="40"/>
      <c r="C164" s="230" t="s">
        <v>716</v>
      </c>
      <c r="D164" s="230" t="s">
        <v>283</v>
      </c>
      <c r="E164" s="231" t="s">
        <v>2153</v>
      </c>
      <c r="F164" s="232" t="s">
        <v>2154</v>
      </c>
      <c r="G164" s="233" t="s">
        <v>1676</v>
      </c>
      <c r="H164" s="234">
        <v>3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1508</v>
      </c>
    </row>
    <row r="165" s="2" customFormat="1" ht="16.5" customHeight="1">
      <c r="A165" s="39"/>
      <c r="B165" s="40"/>
      <c r="C165" s="230" t="s">
        <v>720</v>
      </c>
      <c r="D165" s="230" t="s">
        <v>283</v>
      </c>
      <c r="E165" s="231" t="s">
        <v>2155</v>
      </c>
      <c r="F165" s="232" t="s">
        <v>2156</v>
      </c>
      <c r="G165" s="233" t="s">
        <v>1676</v>
      </c>
      <c r="H165" s="234">
        <v>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1516</v>
      </c>
    </row>
    <row r="166" s="2" customFormat="1" ht="16.5" customHeight="1">
      <c r="A166" s="39"/>
      <c r="B166" s="40"/>
      <c r="C166" s="230" t="s">
        <v>724</v>
      </c>
      <c r="D166" s="230" t="s">
        <v>283</v>
      </c>
      <c r="E166" s="231" t="s">
        <v>2157</v>
      </c>
      <c r="F166" s="232" t="s">
        <v>2158</v>
      </c>
      <c r="G166" s="233" t="s">
        <v>1676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1524</v>
      </c>
    </row>
    <row r="167" s="2" customFormat="1" ht="16.5" customHeight="1">
      <c r="A167" s="39"/>
      <c r="B167" s="40"/>
      <c r="C167" s="230" t="s">
        <v>729</v>
      </c>
      <c r="D167" s="230" t="s">
        <v>283</v>
      </c>
      <c r="E167" s="231" t="s">
        <v>2159</v>
      </c>
      <c r="F167" s="232" t="s">
        <v>2160</v>
      </c>
      <c r="G167" s="233" t="s">
        <v>1676</v>
      </c>
      <c r="H167" s="234">
        <v>4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1532</v>
      </c>
    </row>
    <row r="168" s="2" customFormat="1" ht="16.5" customHeight="1">
      <c r="A168" s="39"/>
      <c r="B168" s="40"/>
      <c r="C168" s="230" t="s">
        <v>733</v>
      </c>
      <c r="D168" s="230" t="s">
        <v>283</v>
      </c>
      <c r="E168" s="231" t="s">
        <v>2161</v>
      </c>
      <c r="F168" s="232" t="s">
        <v>2162</v>
      </c>
      <c r="G168" s="233" t="s">
        <v>1676</v>
      </c>
      <c r="H168" s="234">
        <v>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1540</v>
      </c>
    </row>
    <row r="169" s="2" customFormat="1" ht="16.5" customHeight="1">
      <c r="A169" s="39"/>
      <c r="B169" s="40"/>
      <c r="C169" s="230" t="s">
        <v>737</v>
      </c>
      <c r="D169" s="230" t="s">
        <v>283</v>
      </c>
      <c r="E169" s="231" t="s">
        <v>2163</v>
      </c>
      <c r="F169" s="232" t="s">
        <v>2164</v>
      </c>
      <c r="G169" s="233" t="s">
        <v>1676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1548</v>
      </c>
    </row>
    <row r="170" s="2" customFormat="1" ht="24.15" customHeight="1">
      <c r="A170" s="39"/>
      <c r="B170" s="40"/>
      <c r="C170" s="230" t="s">
        <v>743</v>
      </c>
      <c r="D170" s="230" t="s">
        <v>283</v>
      </c>
      <c r="E170" s="231" t="s">
        <v>2165</v>
      </c>
      <c r="F170" s="232" t="s">
        <v>2166</v>
      </c>
      <c r="G170" s="233" t="s">
        <v>1676</v>
      </c>
      <c r="H170" s="234">
        <v>9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1560</v>
      </c>
    </row>
    <row r="171" s="2" customFormat="1" ht="16.5" customHeight="1">
      <c r="A171" s="39"/>
      <c r="B171" s="40"/>
      <c r="C171" s="230" t="s">
        <v>749</v>
      </c>
      <c r="D171" s="230" t="s">
        <v>283</v>
      </c>
      <c r="E171" s="231" t="s">
        <v>2167</v>
      </c>
      <c r="F171" s="232" t="s">
        <v>2168</v>
      </c>
      <c r="G171" s="233" t="s">
        <v>1676</v>
      </c>
      <c r="H171" s="234">
        <v>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1568</v>
      </c>
    </row>
    <row r="172" s="2" customFormat="1" ht="21.75" customHeight="1">
      <c r="A172" s="39"/>
      <c r="B172" s="40"/>
      <c r="C172" s="230" t="s">
        <v>768</v>
      </c>
      <c r="D172" s="230" t="s">
        <v>283</v>
      </c>
      <c r="E172" s="231" t="s">
        <v>2169</v>
      </c>
      <c r="F172" s="232" t="s">
        <v>2170</v>
      </c>
      <c r="G172" s="233" t="s">
        <v>1676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1576</v>
      </c>
    </row>
    <row r="173" s="2" customFormat="1" ht="16.5" customHeight="1">
      <c r="A173" s="39"/>
      <c r="B173" s="40"/>
      <c r="C173" s="230" t="s">
        <v>785</v>
      </c>
      <c r="D173" s="230" t="s">
        <v>283</v>
      </c>
      <c r="E173" s="231" t="s">
        <v>2171</v>
      </c>
      <c r="F173" s="232" t="s">
        <v>2172</v>
      </c>
      <c r="G173" s="233" t="s">
        <v>1676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1584</v>
      </c>
    </row>
    <row r="174" s="2" customFormat="1" ht="24.15" customHeight="1">
      <c r="A174" s="39"/>
      <c r="B174" s="40"/>
      <c r="C174" s="230" t="s">
        <v>830</v>
      </c>
      <c r="D174" s="230" t="s">
        <v>283</v>
      </c>
      <c r="E174" s="231" t="s">
        <v>2173</v>
      </c>
      <c r="F174" s="232" t="s">
        <v>2174</v>
      </c>
      <c r="G174" s="233" t="s">
        <v>1676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1592</v>
      </c>
    </row>
    <row r="175" s="2" customFormat="1" ht="37.8" customHeight="1">
      <c r="A175" s="39"/>
      <c r="B175" s="40"/>
      <c r="C175" s="230" t="s">
        <v>916</v>
      </c>
      <c r="D175" s="230" t="s">
        <v>283</v>
      </c>
      <c r="E175" s="231" t="s">
        <v>2175</v>
      </c>
      <c r="F175" s="232" t="s">
        <v>2176</v>
      </c>
      <c r="G175" s="233" t="s">
        <v>1421</v>
      </c>
      <c r="H175" s="234">
        <v>3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1600</v>
      </c>
    </row>
    <row r="176" s="2" customFormat="1" ht="37.8" customHeight="1">
      <c r="A176" s="39"/>
      <c r="B176" s="40"/>
      <c r="C176" s="230" t="s">
        <v>1004</v>
      </c>
      <c r="D176" s="230" t="s">
        <v>283</v>
      </c>
      <c r="E176" s="231" t="s">
        <v>2177</v>
      </c>
      <c r="F176" s="232" t="s">
        <v>2178</v>
      </c>
      <c r="G176" s="233" t="s">
        <v>1421</v>
      </c>
      <c r="H176" s="234">
        <v>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1608</v>
      </c>
    </row>
    <row r="177" s="2" customFormat="1" ht="24.15" customHeight="1">
      <c r="A177" s="39"/>
      <c r="B177" s="40"/>
      <c r="C177" s="230" t="s">
        <v>662</v>
      </c>
      <c r="D177" s="230" t="s">
        <v>283</v>
      </c>
      <c r="E177" s="231" t="s">
        <v>2179</v>
      </c>
      <c r="F177" s="232" t="s">
        <v>2180</v>
      </c>
      <c r="G177" s="233" t="s">
        <v>1676</v>
      </c>
      <c r="H177" s="234">
        <v>6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1616</v>
      </c>
    </row>
    <row r="178" s="2" customFormat="1" ht="24.15" customHeight="1">
      <c r="A178" s="39"/>
      <c r="B178" s="40"/>
      <c r="C178" s="230" t="s">
        <v>648</v>
      </c>
      <c r="D178" s="230" t="s">
        <v>283</v>
      </c>
      <c r="E178" s="231" t="s">
        <v>2181</v>
      </c>
      <c r="F178" s="232" t="s">
        <v>2182</v>
      </c>
      <c r="G178" s="233" t="s">
        <v>1676</v>
      </c>
      <c r="H178" s="234">
        <v>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1624</v>
      </c>
    </row>
    <row r="179" s="12" customFormat="1" ht="22.8" customHeight="1">
      <c r="A179" s="12"/>
      <c r="B179" s="214"/>
      <c r="C179" s="215"/>
      <c r="D179" s="216" t="s">
        <v>76</v>
      </c>
      <c r="E179" s="228" t="s">
        <v>2183</v>
      </c>
      <c r="F179" s="228" t="s">
        <v>2184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SUM(P180:P213)</f>
        <v>0</v>
      </c>
      <c r="Q179" s="222"/>
      <c r="R179" s="223">
        <f>SUM(R180:R213)</f>
        <v>0</v>
      </c>
      <c r="S179" s="222"/>
      <c r="T179" s="224">
        <f>SUM(T180:T213)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84</v>
      </c>
      <c r="AT179" s="226" t="s">
        <v>76</v>
      </c>
      <c r="AU179" s="226" t="s">
        <v>84</v>
      </c>
      <c r="AY179" s="225" t="s">
        <v>281</v>
      </c>
      <c r="BK179" s="227">
        <f>SUM(BK180:BK213)</f>
        <v>0</v>
      </c>
    </row>
    <row r="180" s="2" customFormat="1" ht="16.5" customHeight="1">
      <c r="A180" s="39"/>
      <c r="B180" s="40"/>
      <c r="C180" s="230" t="s">
        <v>1432</v>
      </c>
      <c r="D180" s="230" t="s">
        <v>283</v>
      </c>
      <c r="E180" s="231" t="s">
        <v>2185</v>
      </c>
      <c r="F180" s="232" t="s">
        <v>2186</v>
      </c>
      <c r="G180" s="233" t="s">
        <v>286</v>
      </c>
      <c r="H180" s="234">
        <v>159.5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1632</v>
      </c>
    </row>
    <row r="181" s="2" customFormat="1" ht="16.5" customHeight="1">
      <c r="A181" s="39"/>
      <c r="B181" s="40"/>
      <c r="C181" s="230" t="s">
        <v>1436</v>
      </c>
      <c r="D181" s="230" t="s">
        <v>283</v>
      </c>
      <c r="E181" s="231" t="s">
        <v>2187</v>
      </c>
      <c r="F181" s="232" t="s">
        <v>2188</v>
      </c>
      <c r="G181" s="233" t="s">
        <v>286</v>
      </c>
      <c r="H181" s="234">
        <v>58.241999999999997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1640</v>
      </c>
    </row>
    <row r="182" s="2" customFormat="1" ht="16.5" customHeight="1">
      <c r="A182" s="39"/>
      <c r="B182" s="40"/>
      <c r="C182" s="230" t="s">
        <v>1440</v>
      </c>
      <c r="D182" s="230" t="s">
        <v>283</v>
      </c>
      <c r="E182" s="231" t="s">
        <v>2189</v>
      </c>
      <c r="F182" s="232" t="s">
        <v>2190</v>
      </c>
      <c r="G182" s="233" t="s">
        <v>286</v>
      </c>
      <c r="H182" s="234">
        <v>101.258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1648</v>
      </c>
    </row>
    <row r="183" s="2" customFormat="1" ht="16.5" customHeight="1">
      <c r="A183" s="39"/>
      <c r="B183" s="40"/>
      <c r="C183" s="230" t="s">
        <v>1444</v>
      </c>
      <c r="D183" s="230" t="s">
        <v>283</v>
      </c>
      <c r="E183" s="231" t="s">
        <v>2191</v>
      </c>
      <c r="F183" s="232" t="s">
        <v>2192</v>
      </c>
      <c r="G183" s="233" t="s">
        <v>286</v>
      </c>
      <c r="H183" s="234">
        <v>58.241999999999997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1656</v>
      </c>
    </row>
    <row r="184" s="2" customFormat="1" ht="24.15" customHeight="1">
      <c r="A184" s="39"/>
      <c r="B184" s="40"/>
      <c r="C184" s="230" t="s">
        <v>1448</v>
      </c>
      <c r="D184" s="230" t="s">
        <v>283</v>
      </c>
      <c r="E184" s="231" t="s">
        <v>2193</v>
      </c>
      <c r="F184" s="232" t="s">
        <v>2194</v>
      </c>
      <c r="G184" s="233" t="s">
        <v>410</v>
      </c>
      <c r="H184" s="234">
        <v>43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1667</v>
      </c>
    </row>
    <row r="185" s="2" customFormat="1" ht="24.15" customHeight="1">
      <c r="A185" s="39"/>
      <c r="B185" s="40"/>
      <c r="C185" s="230" t="s">
        <v>1452</v>
      </c>
      <c r="D185" s="230" t="s">
        <v>283</v>
      </c>
      <c r="E185" s="231" t="s">
        <v>2195</v>
      </c>
      <c r="F185" s="232" t="s">
        <v>2196</v>
      </c>
      <c r="G185" s="233" t="s">
        <v>410</v>
      </c>
      <c r="H185" s="234">
        <v>116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1679</v>
      </c>
    </row>
    <row r="186" s="2" customFormat="1" ht="24.15" customHeight="1">
      <c r="A186" s="39"/>
      <c r="B186" s="40"/>
      <c r="C186" s="230" t="s">
        <v>1456</v>
      </c>
      <c r="D186" s="230" t="s">
        <v>283</v>
      </c>
      <c r="E186" s="231" t="s">
        <v>2197</v>
      </c>
      <c r="F186" s="232" t="s">
        <v>2198</v>
      </c>
      <c r="G186" s="233" t="s">
        <v>410</v>
      </c>
      <c r="H186" s="234">
        <v>70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1700</v>
      </c>
    </row>
    <row r="187" s="2" customFormat="1" ht="24.15" customHeight="1">
      <c r="A187" s="39"/>
      <c r="B187" s="40"/>
      <c r="C187" s="230" t="s">
        <v>1460</v>
      </c>
      <c r="D187" s="230" t="s">
        <v>283</v>
      </c>
      <c r="E187" s="231" t="s">
        <v>2199</v>
      </c>
      <c r="F187" s="232" t="s">
        <v>2200</v>
      </c>
      <c r="G187" s="233" t="s">
        <v>410</v>
      </c>
      <c r="H187" s="234">
        <v>6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1709</v>
      </c>
    </row>
    <row r="188" s="2" customFormat="1" ht="24.15" customHeight="1">
      <c r="A188" s="39"/>
      <c r="B188" s="40"/>
      <c r="C188" s="230" t="s">
        <v>1464</v>
      </c>
      <c r="D188" s="230" t="s">
        <v>283</v>
      </c>
      <c r="E188" s="231" t="s">
        <v>2201</v>
      </c>
      <c r="F188" s="232" t="s">
        <v>2202</v>
      </c>
      <c r="G188" s="233" t="s">
        <v>410</v>
      </c>
      <c r="H188" s="234">
        <v>109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1719</v>
      </c>
    </row>
    <row r="189" s="2" customFormat="1" ht="24.15" customHeight="1">
      <c r="A189" s="39"/>
      <c r="B189" s="40"/>
      <c r="C189" s="230" t="s">
        <v>1468</v>
      </c>
      <c r="D189" s="230" t="s">
        <v>283</v>
      </c>
      <c r="E189" s="231" t="s">
        <v>2203</v>
      </c>
      <c r="F189" s="232" t="s">
        <v>2204</v>
      </c>
      <c r="G189" s="233" t="s">
        <v>410</v>
      </c>
      <c r="H189" s="234">
        <v>72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1727</v>
      </c>
    </row>
    <row r="190" s="2" customFormat="1" ht="24.15" customHeight="1">
      <c r="A190" s="39"/>
      <c r="B190" s="40"/>
      <c r="C190" s="230" t="s">
        <v>1472</v>
      </c>
      <c r="D190" s="230" t="s">
        <v>283</v>
      </c>
      <c r="E190" s="231" t="s">
        <v>2205</v>
      </c>
      <c r="F190" s="232" t="s">
        <v>2206</v>
      </c>
      <c r="G190" s="233" t="s">
        <v>410</v>
      </c>
      <c r="H190" s="234">
        <v>20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1736</v>
      </c>
    </row>
    <row r="191" s="2" customFormat="1" ht="24.15" customHeight="1">
      <c r="A191" s="39"/>
      <c r="B191" s="40"/>
      <c r="C191" s="230" t="s">
        <v>1476</v>
      </c>
      <c r="D191" s="230" t="s">
        <v>283</v>
      </c>
      <c r="E191" s="231" t="s">
        <v>2207</v>
      </c>
      <c r="F191" s="232" t="s">
        <v>2208</v>
      </c>
      <c r="G191" s="233" t="s">
        <v>410</v>
      </c>
      <c r="H191" s="234">
        <v>224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1745</v>
      </c>
    </row>
    <row r="192" s="2" customFormat="1" ht="24.15" customHeight="1">
      <c r="A192" s="39"/>
      <c r="B192" s="40"/>
      <c r="C192" s="230" t="s">
        <v>1480</v>
      </c>
      <c r="D192" s="230" t="s">
        <v>283</v>
      </c>
      <c r="E192" s="231" t="s">
        <v>2209</v>
      </c>
      <c r="F192" s="232" t="s">
        <v>2210</v>
      </c>
      <c r="G192" s="233" t="s">
        <v>410</v>
      </c>
      <c r="H192" s="234">
        <v>10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1753</v>
      </c>
    </row>
    <row r="193" s="2" customFormat="1" ht="37.8" customHeight="1">
      <c r="A193" s="39"/>
      <c r="B193" s="40"/>
      <c r="C193" s="230" t="s">
        <v>1484</v>
      </c>
      <c r="D193" s="230" t="s">
        <v>283</v>
      </c>
      <c r="E193" s="231" t="s">
        <v>2211</v>
      </c>
      <c r="F193" s="232" t="s">
        <v>2212</v>
      </c>
      <c r="G193" s="233" t="s">
        <v>410</v>
      </c>
      <c r="H193" s="234">
        <v>55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1761</v>
      </c>
    </row>
    <row r="194" s="2" customFormat="1" ht="37.8" customHeight="1">
      <c r="A194" s="39"/>
      <c r="B194" s="40"/>
      <c r="C194" s="230" t="s">
        <v>1488</v>
      </c>
      <c r="D194" s="230" t="s">
        <v>283</v>
      </c>
      <c r="E194" s="231" t="s">
        <v>2213</v>
      </c>
      <c r="F194" s="232" t="s">
        <v>2214</v>
      </c>
      <c r="G194" s="233" t="s">
        <v>410</v>
      </c>
      <c r="H194" s="234">
        <v>35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1769</v>
      </c>
    </row>
    <row r="195" s="2" customFormat="1" ht="37.8" customHeight="1">
      <c r="A195" s="39"/>
      <c r="B195" s="40"/>
      <c r="C195" s="230" t="s">
        <v>1492</v>
      </c>
      <c r="D195" s="230" t="s">
        <v>283</v>
      </c>
      <c r="E195" s="231" t="s">
        <v>2215</v>
      </c>
      <c r="F195" s="232" t="s">
        <v>2216</v>
      </c>
      <c r="G195" s="233" t="s">
        <v>410</v>
      </c>
      <c r="H195" s="234">
        <v>84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1777</v>
      </c>
    </row>
    <row r="196" s="2" customFormat="1" ht="37.8" customHeight="1">
      <c r="A196" s="39"/>
      <c r="B196" s="40"/>
      <c r="C196" s="230" t="s">
        <v>1496</v>
      </c>
      <c r="D196" s="230" t="s">
        <v>283</v>
      </c>
      <c r="E196" s="231" t="s">
        <v>2217</v>
      </c>
      <c r="F196" s="232" t="s">
        <v>2218</v>
      </c>
      <c r="G196" s="233" t="s">
        <v>410</v>
      </c>
      <c r="H196" s="234">
        <v>25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1787</v>
      </c>
    </row>
    <row r="197" s="2" customFormat="1" ht="37.8" customHeight="1">
      <c r="A197" s="39"/>
      <c r="B197" s="40"/>
      <c r="C197" s="230" t="s">
        <v>1500</v>
      </c>
      <c r="D197" s="230" t="s">
        <v>283</v>
      </c>
      <c r="E197" s="231" t="s">
        <v>2219</v>
      </c>
      <c r="F197" s="232" t="s">
        <v>2220</v>
      </c>
      <c r="G197" s="233" t="s">
        <v>410</v>
      </c>
      <c r="H197" s="234">
        <v>72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1796</v>
      </c>
    </row>
    <row r="198" s="2" customFormat="1" ht="37.8" customHeight="1">
      <c r="A198" s="39"/>
      <c r="B198" s="40"/>
      <c r="C198" s="230" t="s">
        <v>1504</v>
      </c>
      <c r="D198" s="230" t="s">
        <v>283</v>
      </c>
      <c r="E198" s="231" t="s">
        <v>2221</v>
      </c>
      <c r="F198" s="232" t="s">
        <v>2222</v>
      </c>
      <c r="G198" s="233" t="s">
        <v>410</v>
      </c>
      <c r="H198" s="234">
        <v>6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1805</v>
      </c>
    </row>
    <row r="199" s="2" customFormat="1" ht="16.5" customHeight="1">
      <c r="A199" s="39"/>
      <c r="B199" s="40"/>
      <c r="C199" s="230" t="s">
        <v>1508</v>
      </c>
      <c r="D199" s="230" t="s">
        <v>283</v>
      </c>
      <c r="E199" s="231" t="s">
        <v>2223</v>
      </c>
      <c r="F199" s="232" t="s">
        <v>2224</v>
      </c>
      <c r="G199" s="233" t="s">
        <v>1676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1814</v>
      </c>
    </row>
    <row r="200" s="2" customFormat="1" ht="16.5" customHeight="1">
      <c r="A200" s="39"/>
      <c r="B200" s="40"/>
      <c r="C200" s="230" t="s">
        <v>1512</v>
      </c>
      <c r="D200" s="230" t="s">
        <v>283</v>
      </c>
      <c r="E200" s="231" t="s">
        <v>2225</v>
      </c>
      <c r="F200" s="232" t="s">
        <v>2226</v>
      </c>
      <c r="G200" s="233" t="s">
        <v>1676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1822</v>
      </c>
    </row>
    <row r="201" s="2" customFormat="1" ht="16.5" customHeight="1">
      <c r="A201" s="39"/>
      <c r="B201" s="40"/>
      <c r="C201" s="230" t="s">
        <v>1516</v>
      </c>
      <c r="D201" s="230" t="s">
        <v>283</v>
      </c>
      <c r="E201" s="231" t="s">
        <v>2227</v>
      </c>
      <c r="F201" s="232" t="s">
        <v>2228</v>
      </c>
      <c r="G201" s="233" t="s">
        <v>1676</v>
      </c>
      <c r="H201" s="234">
        <v>15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1831</v>
      </c>
    </row>
    <row r="202" s="2" customFormat="1" ht="16.5" customHeight="1">
      <c r="A202" s="39"/>
      <c r="B202" s="40"/>
      <c r="C202" s="230" t="s">
        <v>1520</v>
      </c>
      <c r="D202" s="230" t="s">
        <v>283</v>
      </c>
      <c r="E202" s="231" t="s">
        <v>2229</v>
      </c>
      <c r="F202" s="232" t="s">
        <v>2230</v>
      </c>
      <c r="G202" s="233" t="s">
        <v>1676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1840</v>
      </c>
    </row>
    <row r="203" s="2" customFormat="1" ht="16.5" customHeight="1">
      <c r="A203" s="39"/>
      <c r="B203" s="40"/>
      <c r="C203" s="230" t="s">
        <v>1524</v>
      </c>
      <c r="D203" s="230" t="s">
        <v>283</v>
      </c>
      <c r="E203" s="231" t="s">
        <v>2231</v>
      </c>
      <c r="F203" s="232" t="s">
        <v>2232</v>
      </c>
      <c r="G203" s="233" t="s">
        <v>1676</v>
      </c>
      <c r="H203" s="234">
        <v>3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1847</v>
      </c>
    </row>
    <row r="204" s="2" customFormat="1" ht="16.5" customHeight="1">
      <c r="A204" s="39"/>
      <c r="B204" s="40"/>
      <c r="C204" s="230" t="s">
        <v>1528</v>
      </c>
      <c r="D204" s="230" t="s">
        <v>283</v>
      </c>
      <c r="E204" s="231" t="s">
        <v>2233</v>
      </c>
      <c r="F204" s="232" t="s">
        <v>2234</v>
      </c>
      <c r="G204" s="233" t="s">
        <v>1676</v>
      </c>
      <c r="H204" s="234">
        <v>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1857</v>
      </c>
    </row>
    <row r="205" s="2" customFormat="1" ht="16.5" customHeight="1">
      <c r="A205" s="39"/>
      <c r="B205" s="40"/>
      <c r="C205" s="230" t="s">
        <v>1532</v>
      </c>
      <c r="D205" s="230" t="s">
        <v>283</v>
      </c>
      <c r="E205" s="231" t="s">
        <v>2235</v>
      </c>
      <c r="F205" s="232" t="s">
        <v>2236</v>
      </c>
      <c r="G205" s="233" t="s">
        <v>1676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1865</v>
      </c>
    </row>
    <row r="206" s="2" customFormat="1" ht="16.5" customHeight="1">
      <c r="A206" s="39"/>
      <c r="B206" s="40"/>
      <c r="C206" s="230" t="s">
        <v>1536</v>
      </c>
      <c r="D206" s="230" t="s">
        <v>283</v>
      </c>
      <c r="E206" s="231" t="s">
        <v>2237</v>
      </c>
      <c r="F206" s="232" t="s">
        <v>2238</v>
      </c>
      <c r="G206" s="233" t="s">
        <v>1676</v>
      </c>
      <c r="H206" s="234">
        <v>6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1896</v>
      </c>
    </row>
    <row r="207" s="2" customFormat="1" ht="16.5" customHeight="1">
      <c r="A207" s="39"/>
      <c r="B207" s="40"/>
      <c r="C207" s="230" t="s">
        <v>1540</v>
      </c>
      <c r="D207" s="230" t="s">
        <v>283</v>
      </c>
      <c r="E207" s="231" t="s">
        <v>2239</v>
      </c>
      <c r="F207" s="232" t="s">
        <v>2240</v>
      </c>
      <c r="G207" s="233" t="s">
        <v>1676</v>
      </c>
      <c r="H207" s="234">
        <v>23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1908</v>
      </c>
    </row>
    <row r="208" s="2" customFormat="1" ht="16.5" customHeight="1">
      <c r="A208" s="39"/>
      <c r="B208" s="40"/>
      <c r="C208" s="230" t="s">
        <v>1544</v>
      </c>
      <c r="D208" s="230" t="s">
        <v>283</v>
      </c>
      <c r="E208" s="231" t="s">
        <v>2241</v>
      </c>
      <c r="F208" s="232" t="s">
        <v>2242</v>
      </c>
      <c r="G208" s="233" t="s">
        <v>1676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1916</v>
      </c>
    </row>
    <row r="209" s="2" customFormat="1" ht="21.75" customHeight="1">
      <c r="A209" s="39"/>
      <c r="B209" s="40"/>
      <c r="C209" s="230" t="s">
        <v>1548</v>
      </c>
      <c r="D209" s="230" t="s">
        <v>283</v>
      </c>
      <c r="E209" s="231" t="s">
        <v>2243</v>
      </c>
      <c r="F209" s="232" t="s">
        <v>2244</v>
      </c>
      <c r="G209" s="233" t="s">
        <v>1421</v>
      </c>
      <c r="H209" s="234">
        <v>2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1924</v>
      </c>
    </row>
    <row r="210" s="2" customFormat="1" ht="21.75" customHeight="1">
      <c r="A210" s="39"/>
      <c r="B210" s="40"/>
      <c r="C210" s="230" t="s">
        <v>1552</v>
      </c>
      <c r="D210" s="230" t="s">
        <v>283</v>
      </c>
      <c r="E210" s="231" t="s">
        <v>2245</v>
      </c>
      <c r="F210" s="232" t="s">
        <v>2246</v>
      </c>
      <c r="G210" s="233" t="s">
        <v>1676</v>
      </c>
      <c r="H210" s="234">
        <v>3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1932</v>
      </c>
    </row>
    <row r="211" s="2" customFormat="1" ht="16.5" customHeight="1">
      <c r="A211" s="39"/>
      <c r="B211" s="40"/>
      <c r="C211" s="230" t="s">
        <v>1560</v>
      </c>
      <c r="D211" s="230" t="s">
        <v>283</v>
      </c>
      <c r="E211" s="231" t="s">
        <v>2247</v>
      </c>
      <c r="F211" s="232" t="s">
        <v>2248</v>
      </c>
      <c r="G211" s="233" t="s">
        <v>1676</v>
      </c>
      <c r="H211" s="234">
        <v>7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1940</v>
      </c>
    </row>
    <row r="212" s="2" customFormat="1" ht="16.5" customHeight="1">
      <c r="A212" s="39"/>
      <c r="B212" s="40"/>
      <c r="C212" s="230" t="s">
        <v>1564</v>
      </c>
      <c r="D212" s="230" t="s">
        <v>283</v>
      </c>
      <c r="E212" s="231" t="s">
        <v>2249</v>
      </c>
      <c r="F212" s="232" t="s">
        <v>2250</v>
      </c>
      <c r="G212" s="233" t="s">
        <v>1676</v>
      </c>
      <c r="H212" s="234">
        <v>9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1948</v>
      </c>
    </row>
    <row r="213" s="2" customFormat="1" ht="24.15" customHeight="1">
      <c r="A213" s="39"/>
      <c r="B213" s="40"/>
      <c r="C213" s="230" t="s">
        <v>1568</v>
      </c>
      <c r="D213" s="230" t="s">
        <v>283</v>
      </c>
      <c r="E213" s="231" t="s">
        <v>2251</v>
      </c>
      <c r="F213" s="232" t="s">
        <v>2252</v>
      </c>
      <c r="G213" s="233" t="s">
        <v>1421</v>
      </c>
      <c r="H213" s="234">
        <v>3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1956</v>
      </c>
    </row>
    <row r="214" s="12" customFormat="1" ht="22.8" customHeight="1">
      <c r="A214" s="12"/>
      <c r="B214" s="214"/>
      <c r="C214" s="215"/>
      <c r="D214" s="216" t="s">
        <v>76</v>
      </c>
      <c r="E214" s="228" t="s">
        <v>2253</v>
      </c>
      <c r="F214" s="228" t="s">
        <v>2254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SUM(P215:P241)</f>
        <v>0</v>
      </c>
      <c r="Q214" s="222"/>
      <c r="R214" s="223">
        <f>SUM(R215:R241)</f>
        <v>0.032350000000000004</v>
      </c>
      <c r="S214" s="222"/>
      <c r="T214" s="224">
        <f>SUM(T215:T241)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84</v>
      </c>
      <c r="AT214" s="226" t="s">
        <v>76</v>
      </c>
      <c r="AU214" s="226" t="s">
        <v>84</v>
      </c>
      <c r="AY214" s="225" t="s">
        <v>281</v>
      </c>
      <c r="BK214" s="227">
        <f>SUM(BK215:BK241)</f>
        <v>0</v>
      </c>
    </row>
    <row r="215" s="2" customFormat="1" ht="37.8" customHeight="1">
      <c r="A215" s="39"/>
      <c r="B215" s="40"/>
      <c r="C215" s="230" t="s">
        <v>1572</v>
      </c>
      <c r="D215" s="230" t="s">
        <v>283</v>
      </c>
      <c r="E215" s="231" t="s">
        <v>2255</v>
      </c>
      <c r="F215" s="232" t="s">
        <v>2256</v>
      </c>
      <c r="G215" s="233" t="s">
        <v>1421</v>
      </c>
      <c r="H215" s="234">
        <v>33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1964</v>
      </c>
    </row>
    <row r="216" s="2" customFormat="1" ht="44.25" customHeight="1">
      <c r="A216" s="39"/>
      <c r="B216" s="40"/>
      <c r="C216" s="230" t="s">
        <v>1576</v>
      </c>
      <c r="D216" s="230" t="s">
        <v>283</v>
      </c>
      <c r="E216" s="231" t="s">
        <v>2257</v>
      </c>
      <c r="F216" s="232" t="s">
        <v>2258</v>
      </c>
      <c r="G216" s="233" t="s">
        <v>1421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119</v>
      </c>
      <c r="AT216" s="242" t="s">
        <v>283</v>
      </c>
      <c r="AU216" s="242" t="s">
        <v>86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119</v>
      </c>
      <c r="BM216" s="242" t="s">
        <v>1972</v>
      </c>
    </row>
    <row r="217" s="2" customFormat="1" ht="24.15" customHeight="1">
      <c r="A217" s="39"/>
      <c r="B217" s="40"/>
      <c r="C217" s="230" t="s">
        <v>1580</v>
      </c>
      <c r="D217" s="230" t="s">
        <v>283</v>
      </c>
      <c r="E217" s="231" t="s">
        <v>2259</v>
      </c>
      <c r="F217" s="232" t="s">
        <v>2260</v>
      </c>
      <c r="G217" s="233" t="s">
        <v>1421</v>
      </c>
      <c r="H217" s="234">
        <v>16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1980</v>
      </c>
    </row>
    <row r="218" s="2" customFormat="1" ht="24.15" customHeight="1">
      <c r="A218" s="39"/>
      <c r="B218" s="40"/>
      <c r="C218" s="230" t="s">
        <v>1584</v>
      </c>
      <c r="D218" s="230" t="s">
        <v>283</v>
      </c>
      <c r="E218" s="231" t="s">
        <v>2261</v>
      </c>
      <c r="F218" s="232" t="s">
        <v>2262</v>
      </c>
      <c r="G218" s="233" t="s">
        <v>1421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1988</v>
      </c>
    </row>
    <row r="219" s="2" customFormat="1" ht="37.8" customHeight="1">
      <c r="A219" s="39"/>
      <c r="B219" s="40"/>
      <c r="C219" s="230" t="s">
        <v>1588</v>
      </c>
      <c r="D219" s="230" t="s">
        <v>283</v>
      </c>
      <c r="E219" s="231" t="s">
        <v>2263</v>
      </c>
      <c r="F219" s="232" t="s">
        <v>2264</v>
      </c>
      <c r="G219" s="233" t="s">
        <v>1421</v>
      </c>
      <c r="H219" s="234">
        <v>19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1996</v>
      </c>
    </row>
    <row r="220" s="2" customFormat="1" ht="16.5" customHeight="1">
      <c r="A220" s="39"/>
      <c r="B220" s="40"/>
      <c r="C220" s="230" t="s">
        <v>1592</v>
      </c>
      <c r="D220" s="230" t="s">
        <v>283</v>
      </c>
      <c r="E220" s="231" t="s">
        <v>2265</v>
      </c>
      <c r="F220" s="232" t="s">
        <v>2266</v>
      </c>
      <c r="G220" s="233" t="s">
        <v>1421</v>
      </c>
      <c r="H220" s="234">
        <v>4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2004</v>
      </c>
    </row>
    <row r="221" s="2" customFormat="1" ht="24.15" customHeight="1">
      <c r="A221" s="39"/>
      <c r="B221" s="40"/>
      <c r="C221" s="230" t="s">
        <v>1596</v>
      </c>
      <c r="D221" s="230" t="s">
        <v>283</v>
      </c>
      <c r="E221" s="231" t="s">
        <v>2267</v>
      </c>
      <c r="F221" s="232" t="s">
        <v>2268</v>
      </c>
      <c r="G221" s="233" t="s">
        <v>1421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2012</v>
      </c>
    </row>
    <row r="222" s="2" customFormat="1" ht="21.75" customHeight="1">
      <c r="A222" s="39"/>
      <c r="B222" s="40"/>
      <c r="C222" s="230" t="s">
        <v>1600</v>
      </c>
      <c r="D222" s="230" t="s">
        <v>283</v>
      </c>
      <c r="E222" s="231" t="s">
        <v>2269</v>
      </c>
      <c r="F222" s="232" t="s">
        <v>2270</v>
      </c>
      <c r="G222" s="233" t="s">
        <v>1421</v>
      </c>
      <c r="H222" s="234">
        <v>7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2020</v>
      </c>
    </row>
    <row r="223" s="2" customFormat="1" ht="21.75" customHeight="1">
      <c r="A223" s="39"/>
      <c r="B223" s="40"/>
      <c r="C223" s="230" t="s">
        <v>1604</v>
      </c>
      <c r="D223" s="230" t="s">
        <v>283</v>
      </c>
      <c r="E223" s="231" t="s">
        <v>2271</v>
      </c>
      <c r="F223" s="232" t="s">
        <v>2272</v>
      </c>
      <c r="G223" s="233" t="s">
        <v>1421</v>
      </c>
      <c r="H223" s="234">
        <v>26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2028</v>
      </c>
    </row>
    <row r="224" s="2" customFormat="1" ht="24.15" customHeight="1">
      <c r="A224" s="39"/>
      <c r="B224" s="40"/>
      <c r="C224" s="230" t="s">
        <v>1608</v>
      </c>
      <c r="D224" s="230" t="s">
        <v>283</v>
      </c>
      <c r="E224" s="231" t="s">
        <v>2273</v>
      </c>
      <c r="F224" s="232" t="s">
        <v>2274</v>
      </c>
      <c r="G224" s="233" t="s">
        <v>1421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2036</v>
      </c>
    </row>
    <row r="225" s="2" customFormat="1" ht="16.5" customHeight="1">
      <c r="A225" s="39"/>
      <c r="B225" s="40"/>
      <c r="C225" s="230" t="s">
        <v>1612</v>
      </c>
      <c r="D225" s="230" t="s">
        <v>283</v>
      </c>
      <c r="E225" s="231" t="s">
        <v>2275</v>
      </c>
      <c r="F225" s="232" t="s">
        <v>2276</v>
      </c>
      <c r="G225" s="233" t="s">
        <v>1421</v>
      </c>
      <c r="H225" s="234">
        <v>14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2045</v>
      </c>
    </row>
    <row r="226" s="2" customFormat="1" ht="16.5" customHeight="1">
      <c r="A226" s="39"/>
      <c r="B226" s="40"/>
      <c r="C226" s="230" t="s">
        <v>1616</v>
      </c>
      <c r="D226" s="230" t="s">
        <v>283</v>
      </c>
      <c r="E226" s="231" t="s">
        <v>2277</v>
      </c>
      <c r="F226" s="232" t="s">
        <v>2278</v>
      </c>
      <c r="G226" s="233" t="s">
        <v>1421</v>
      </c>
      <c r="H226" s="234">
        <v>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2053</v>
      </c>
    </row>
    <row r="227" s="2" customFormat="1" ht="16.5" customHeight="1">
      <c r="A227" s="39"/>
      <c r="B227" s="40"/>
      <c r="C227" s="230" t="s">
        <v>1620</v>
      </c>
      <c r="D227" s="230" t="s">
        <v>283</v>
      </c>
      <c r="E227" s="231" t="s">
        <v>2279</v>
      </c>
      <c r="F227" s="232" t="s">
        <v>2280</v>
      </c>
      <c r="G227" s="233" t="s">
        <v>1421</v>
      </c>
      <c r="H227" s="234">
        <v>4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2061</v>
      </c>
    </row>
    <row r="228" s="2" customFormat="1" ht="66.75" customHeight="1">
      <c r="A228" s="39"/>
      <c r="B228" s="40"/>
      <c r="C228" s="230" t="s">
        <v>1624</v>
      </c>
      <c r="D228" s="230" t="s">
        <v>283</v>
      </c>
      <c r="E228" s="231" t="s">
        <v>2281</v>
      </c>
      <c r="F228" s="232" t="s">
        <v>2282</v>
      </c>
      <c r="G228" s="233" t="s">
        <v>1421</v>
      </c>
      <c r="H228" s="234">
        <v>13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2069</v>
      </c>
    </row>
    <row r="229" s="2" customFormat="1" ht="76.35" customHeight="1">
      <c r="A229" s="39"/>
      <c r="B229" s="40"/>
      <c r="C229" s="230" t="s">
        <v>1628</v>
      </c>
      <c r="D229" s="230" t="s">
        <v>283</v>
      </c>
      <c r="E229" s="231" t="s">
        <v>2283</v>
      </c>
      <c r="F229" s="232" t="s">
        <v>2284</v>
      </c>
      <c r="G229" s="233" t="s">
        <v>1421</v>
      </c>
      <c r="H229" s="234">
        <v>13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1556</v>
      </c>
    </row>
    <row r="230" s="2" customFormat="1" ht="49.05" customHeight="1">
      <c r="A230" s="39"/>
      <c r="B230" s="40"/>
      <c r="C230" s="230" t="s">
        <v>1632</v>
      </c>
      <c r="D230" s="230" t="s">
        <v>283</v>
      </c>
      <c r="E230" s="231" t="s">
        <v>2285</v>
      </c>
      <c r="F230" s="232" t="s">
        <v>2286</v>
      </c>
      <c r="G230" s="233" t="s">
        <v>1421</v>
      </c>
      <c r="H230" s="234">
        <v>1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2287</v>
      </c>
    </row>
    <row r="231" s="2" customFormat="1" ht="24.15" customHeight="1">
      <c r="A231" s="39"/>
      <c r="B231" s="40"/>
      <c r="C231" s="230" t="s">
        <v>1636</v>
      </c>
      <c r="D231" s="230" t="s">
        <v>283</v>
      </c>
      <c r="E231" s="231" t="s">
        <v>2288</v>
      </c>
      <c r="F231" s="232" t="s">
        <v>2289</v>
      </c>
      <c r="G231" s="233" t="s">
        <v>1421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2290</v>
      </c>
    </row>
    <row r="232" s="2" customFormat="1" ht="33" customHeight="1">
      <c r="A232" s="39"/>
      <c r="B232" s="40"/>
      <c r="C232" s="230" t="s">
        <v>1640</v>
      </c>
      <c r="D232" s="230" t="s">
        <v>283</v>
      </c>
      <c r="E232" s="231" t="s">
        <v>2291</v>
      </c>
      <c r="F232" s="232" t="s">
        <v>2292</v>
      </c>
      <c r="G232" s="233" t="s">
        <v>1421</v>
      </c>
      <c r="H232" s="234">
        <v>6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1368</v>
      </c>
    </row>
    <row r="233" s="2" customFormat="1" ht="24.15" customHeight="1">
      <c r="A233" s="39"/>
      <c r="B233" s="40"/>
      <c r="C233" s="230" t="s">
        <v>1644</v>
      </c>
      <c r="D233" s="230" t="s">
        <v>283</v>
      </c>
      <c r="E233" s="231" t="s">
        <v>2293</v>
      </c>
      <c r="F233" s="232" t="s">
        <v>2294</v>
      </c>
      <c r="G233" s="233" t="s">
        <v>1421</v>
      </c>
      <c r="H233" s="234">
        <v>19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1057</v>
      </c>
    </row>
    <row r="234" s="2" customFormat="1" ht="24.15" customHeight="1">
      <c r="A234" s="39"/>
      <c r="B234" s="40"/>
      <c r="C234" s="230" t="s">
        <v>1648</v>
      </c>
      <c r="D234" s="230" t="s">
        <v>283</v>
      </c>
      <c r="E234" s="231" t="s">
        <v>2295</v>
      </c>
      <c r="F234" s="232" t="s">
        <v>2296</v>
      </c>
      <c r="G234" s="233" t="s">
        <v>1421</v>
      </c>
      <c r="H234" s="234">
        <v>13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1069</v>
      </c>
    </row>
    <row r="235" s="2" customFormat="1" ht="16.5" customHeight="1">
      <c r="A235" s="39"/>
      <c r="B235" s="40"/>
      <c r="C235" s="230" t="s">
        <v>1652</v>
      </c>
      <c r="D235" s="230" t="s">
        <v>283</v>
      </c>
      <c r="E235" s="231" t="s">
        <v>2297</v>
      </c>
      <c r="F235" s="232" t="s">
        <v>2298</v>
      </c>
      <c r="G235" s="233" t="s">
        <v>752</v>
      </c>
      <c r="H235" s="234">
        <v>12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605</v>
      </c>
      <c r="AT235" s="242" t="s">
        <v>283</v>
      </c>
      <c r="AU235" s="242" t="s">
        <v>86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605</v>
      </c>
      <c r="BM235" s="242" t="s">
        <v>2299</v>
      </c>
    </row>
    <row r="236" s="2" customFormat="1" ht="16.5" customHeight="1">
      <c r="A236" s="39"/>
      <c r="B236" s="40"/>
      <c r="C236" s="281" t="s">
        <v>1656</v>
      </c>
      <c r="D236" s="281" t="s">
        <v>1084</v>
      </c>
      <c r="E236" s="282" t="s">
        <v>2300</v>
      </c>
      <c r="F236" s="283" t="s">
        <v>2301</v>
      </c>
      <c r="G236" s="284" t="s">
        <v>752</v>
      </c>
      <c r="H236" s="285">
        <v>12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42</v>
      </c>
      <c r="O236" s="92"/>
      <c r="P236" s="240">
        <f>O236*H236</f>
        <v>0</v>
      </c>
      <c r="Q236" s="240">
        <v>0.00080000000000000004</v>
      </c>
      <c r="R236" s="240">
        <f>Q236*H236</f>
        <v>0.0096000000000000009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706</v>
      </c>
      <c r="AT236" s="242" t="s">
        <v>1084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605</v>
      </c>
      <c r="BM236" s="242" t="s">
        <v>2302</v>
      </c>
    </row>
    <row r="237" s="2" customFormat="1" ht="16.5" customHeight="1">
      <c r="A237" s="39"/>
      <c r="B237" s="40"/>
      <c r="C237" s="230" t="s">
        <v>1662</v>
      </c>
      <c r="D237" s="230" t="s">
        <v>283</v>
      </c>
      <c r="E237" s="231" t="s">
        <v>2303</v>
      </c>
      <c r="F237" s="232" t="s">
        <v>2304</v>
      </c>
      <c r="G237" s="233" t="s">
        <v>752</v>
      </c>
      <c r="H237" s="234">
        <v>13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605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605</v>
      </c>
      <c r="BM237" s="242" t="s">
        <v>2305</v>
      </c>
    </row>
    <row r="238" s="2" customFormat="1" ht="16.5" customHeight="1">
      <c r="A238" s="39"/>
      <c r="B238" s="40"/>
      <c r="C238" s="281" t="s">
        <v>1667</v>
      </c>
      <c r="D238" s="281" t="s">
        <v>1084</v>
      </c>
      <c r="E238" s="282" t="s">
        <v>2306</v>
      </c>
      <c r="F238" s="283" t="s">
        <v>2307</v>
      </c>
      <c r="G238" s="284" t="s">
        <v>752</v>
      </c>
      <c r="H238" s="285">
        <v>13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42</v>
      </c>
      <c r="O238" s="92"/>
      <c r="P238" s="240">
        <f>O238*H238</f>
        <v>0</v>
      </c>
      <c r="Q238" s="240">
        <v>0.00075000000000000002</v>
      </c>
      <c r="R238" s="240">
        <f>Q238*H238</f>
        <v>0.00975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706</v>
      </c>
      <c r="AT238" s="242" t="s">
        <v>1084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605</v>
      </c>
      <c r="BM238" s="242" t="s">
        <v>2308</v>
      </c>
    </row>
    <row r="239" s="2" customFormat="1" ht="16.5" customHeight="1">
      <c r="A239" s="39"/>
      <c r="B239" s="40"/>
      <c r="C239" s="230" t="s">
        <v>1673</v>
      </c>
      <c r="D239" s="230" t="s">
        <v>283</v>
      </c>
      <c r="E239" s="231" t="s">
        <v>2309</v>
      </c>
      <c r="F239" s="232" t="s">
        <v>2310</v>
      </c>
      <c r="G239" s="233" t="s">
        <v>752</v>
      </c>
      <c r="H239" s="234">
        <v>13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605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605</v>
      </c>
      <c r="BM239" s="242" t="s">
        <v>2311</v>
      </c>
    </row>
    <row r="240" s="2" customFormat="1" ht="21.75" customHeight="1">
      <c r="A240" s="39"/>
      <c r="B240" s="40"/>
      <c r="C240" s="281" t="s">
        <v>1679</v>
      </c>
      <c r="D240" s="281" t="s">
        <v>1084</v>
      </c>
      <c r="E240" s="282" t="s">
        <v>2312</v>
      </c>
      <c r="F240" s="283" t="s">
        <v>2313</v>
      </c>
      <c r="G240" s="284" t="s">
        <v>752</v>
      </c>
      <c r="H240" s="285">
        <v>13</v>
      </c>
      <c r="I240" s="286"/>
      <c r="J240" s="287">
        <f>ROUND(I240*H240,2)</f>
        <v>0</v>
      </c>
      <c r="K240" s="288"/>
      <c r="L240" s="289"/>
      <c r="M240" s="290" t="s">
        <v>1</v>
      </c>
      <c r="N240" s="291" t="s">
        <v>42</v>
      </c>
      <c r="O240" s="92"/>
      <c r="P240" s="240">
        <f>O240*H240</f>
        <v>0</v>
      </c>
      <c r="Q240" s="240">
        <v>0.001</v>
      </c>
      <c r="R240" s="240">
        <f>Q240*H240</f>
        <v>0.013000000000000001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706</v>
      </c>
      <c r="AT240" s="242" t="s">
        <v>1084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605</v>
      </c>
      <c r="BM240" s="242" t="s">
        <v>2314</v>
      </c>
    </row>
    <row r="241" s="2" customFormat="1" ht="16.5" customHeight="1">
      <c r="A241" s="39"/>
      <c r="B241" s="40"/>
      <c r="C241" s="230" t="s">
        <v>1684</v>
      </c>
      <c r="D241" s="230" t="s">
        <v>283</v>
      </c>
      <c r="E241" s="231" t="s">
        <v>2315</v>
      </c>
      <c r="F241" s="232" t="s">
        <v>2316</v>
      </c>
      <c r="G241" s="233" t="s">
        <v>1676</v>
      </c>
      <c r="H241" s="234">
        <v>11</v>
      </c>
      <c r="I241" s="235"/>
      <c r="J241" s="236">
        <f>ROUND(I241*H241,2)</f>
        <v>0</v>
      </c>
      <c r="K241" s="237"/>
      <c r="L241" s="45"/>
      <c r="M241" s="307" t="s">
        <v>1</v>
      </c>
      <c r="N241" s="308" t="s">
        <v>42</v>
      </c>
      <c r="O241" s="309"/>
      <c r="P241" s="310">
        <f>O241*H241</f>
        <v>0</v>
      </c>
      <c r="Q241" s="310">
        <v>0</v>
      </c>
      <c r="R241" s="310">
        <f>Q241*H241</f>
        <v>0</v>
      </c>
      <c r="S241" s="310">
        <v>0</v>
      </c>
      <c r="T241" s="31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605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605</v>
      </c>
      <c r="BM241" s="242" t="s">
        <v>2317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TN3NCFpYqYcsoHvap72w3LOHZUywFv9BTx7fPfCY/v9sKN90UstnXq/vSsY7MBO/sbDaJ6/hbOOdh9AZHyjCuA==" hashValue="0S0uzIKRGPvi/OulPDeqSBeRbRv90Z5qfx0MbBZh4TDH+aPwuGeyQZuw/mC6zR8uetwj9LLsfGgZ8fNMvXm1hA==" algorithmName="SHA-512" password="CC35"/>
  <autoFilter ref="C127:K2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2318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ROUND((SUM(BE125:BE175)),  2)</f>
        <v>0</v>
      </c>
      <c r="G37" s="39"/>
      <c r="H37" s="39"/>
      <c r="I37" s="166">
        <v>0.20999999999999999</v>
      </c>
      <c r="J37" s="165">
        <f>ROUND(((SUM(BE125:BE175))*I37),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ROUND((SUM(BF125:BF175)),  2)</f>
        <v>0</v>
      </c>
      <c r="G38" s="39"/>
      <c r="H38" s="39"/>
      <c r="I38" s="166">
        <v>0.12</v>
      </c>
      <c r="J38" s="165">
        <f>ROUND(((SUM(BF125:BF175))*I38),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ROUND((SUM(BG125:BG175)),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ROUND((SUM(BH125:BH175)),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ROUND((SUM(BI125:BI175)),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I.1.2.4a -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2319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I.1.2.4a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106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SUM(P127:P175)</f>
        <v>0</v>
      </c>
      <c r="Q126" s="222"/>
      <c r="R126" s="223">
        <f>SUM(R127:R175)</f>
        <v>0</v>
      </c>
      <c r="S126" s="222"/>
      <c r="T126" s="224">
        <f>SUM(T127:T175)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SUM(BK127:BK175)</f>
        <v>0</v>
      </c>
    </row>
    <row r="127" s="2" customFormat="1" ht="44.25" customHeight="1">
      <c r="A127" s="39"/>
      <c r="B127" s="40"/>
      <c r="C127" s="230" t="s">
        <v>84</v>
      </c>
      <c r="D127" s="230" t="s">
        <v>283</v>
      </c>
      <c r="E127" s="231" t="s">
        <v>2320</v>
      </c>
      <c r="F127" s="232" t="s">
        <v>2321</v>
      </c>
      <c r="G127" s="233" t="s">
        <v>1421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2323</v>
      </c>
    </row>
    <row r="128" s="2" customFormat="1" ht="44.25" customHeight="1">
      <c r="A128" s="39"/>
      <c r="B128" s="40"/>
      <c r="C128" s="230" t="s">
        <v>86</v>
      </c>
      <c r="D128" s="230" t="s">
        <v>283</v>
      </c>
      <c r="E128" s="231" t="s">
        <v>2324</v>
      </c>
      <c r="F128" s="232" t="s">
        <v>2325</v>
      </c>
      <c r="G128" s="233" t="s">
        <v>1421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2326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2327</v>
      </c>
      <c r="F129" s="232" t="s">
        <v>2328</v>
      </c>
      <c r="G129" s="233" t="s">
        <v>1676</v>
      </c>
      <c r="H129" s="234">
        <v>17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2329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2330</v>
      </c>
      <c r="F130" s="232" t="s">
        <v>2331</v>
      </c>
      <c r="G130" s="233" t="s">
        <v>1676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2332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2333</v>
      </c>
      <c r="F131" s="232" t="s">
        <v>2334</v>
      </c>
      <c r="G131" s="233" t="s">
        <v>1676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2335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2336</v>
      </c>
      <c r="F132" s="232" t="s">
        <v>2337</v>
      </c>
      <c r="G132" s="233" t="s">
        <v>1676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2338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2339</v>
      </c>
      <c r="F133" s="232" t="s">
        <v>2340</v>
      </c>
      <c r="G133" s="233" t="s">
        <v>1676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2341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2342</v>
      </c>
      <c r="F134" s="232" t="s">
        <v>2343</v>
      </c>
      <c r="G134" s="233" t="s">
        <v>1676</v>
      </c>
      <c r="H134" s="234">
        <v>10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2344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2345</v>
      </c>
      <c r="F135" s="232" t="s">
        <v>2346</v>
      </c>
      <c r="G135" s="233" t="s">
        <v>1676</v>
      </c>
      <c r="H135" s="234">
        <v>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2347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2348</v>
      </c>
      <c r="F136" s="232" t="s">
        <v>2349</v>
      </c>
      <c r="G136" s="233" t="s">
        <v>1676</v>
      </c>
      <c r="H136" s="234">
        <v>12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2350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2351</v>
      </c>
      <c r="F137" s="232" t="s">
        <v>2352</v>
      </c>
      <c r="G137" s="233" t="s">
        <v>1676</v>
      </c>
      <c r="H137" s="234">
        <v>9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2353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2354</v>
      </c>
      <c r="F138" s="232" t="s">
        <v>2355</v>
      </c>
      <c r="G138" s="233" t="s">
        <v>1676</v>
      </c>
      <c r="H138" s="234">
        <v>22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2356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2357</v>
      </c>
      <c r="F139" s="232" t="s">
        <v>2358</v>
      </c>
      <c r="G139" s="233" t="s">
        <v>1676</v>
      </c>
      <c r="H139" s="234">
        <v>7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2359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2360</v>
      </c>
      <c r="F140" s="232" t="s">
        <v>2361</v>
      </c>
      <c r="G140" s="233" t="s">
        <v>1676</v>
      </c>
      <c r="H140" s="234">
        <v>4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2362</v>
      </c>
    </row>
    <row r="141" s="2" customFormat="1" ht="24.15" customHeight="1">
      <c r="A141" s="39"/>
      <c r="B141" s="40"/>
      <c r="C141" s="230" t="s">
        <v>418</v>
      </c>
      <c r="D141" s="230" t="s">
        <v>283</v>
      </c>
      <c r="E141" s="231" t="s">
        <v>2363</v>
      </c>
      <c r="F141" s="232" t="s">
        <v>2364</v>
      </c>
      <c r="G141" s="233" t="s">
        <v>1676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2365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2366</v>
      </c>
      <c r="F142" s="232" t="s">
        <v>2367</v>
      </c>
      <c r="G142" s="233" t="s">
        <v>1676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2368</v>
      </c>
    </row>
    <row r="143" s="2" customFormat="1" ht="24.15" customHeight="1">
      <c r="A143" s="39"/>
      <c r="B143" s="40"/>
      <c r="C143" s="230" t="s">
        <v>610</v>
      </c>
      <c r="D143" s="230" t="s">
        <v>283</v>
      </c>
      <c r="E143" s="231" t="s">
        <v>2369</v>
      </c>
      <c r="F143" s="232" t="s">
        <v>2370</v>
      </c>
      <c r="G143" s="233" t="s">
        <v>1676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2371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2372</v>
      </c>
      <c r="F144" s="232" t="s">
        <v>2373</v>
      </c>
      <c r="G144" s="233" t="s">
        <v>1676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2374</v>
      </c>
    </row>
    <row r="145" s="2" customFormat="1" ht="24.15" customHeight="1">
      <c r="A145" s="39"/>
      <c r="B145" s="40"/>
      <c r="C145" s="230" t="s">
        <v>619</v>
      </c>
      <c r="D145" s="230" t="s">
        <v>283</v>
      </c>
      <c r="E145" s="231" t="s">
        <v>2375</v>
      </c>
      <c r="F145" s="232" t="s">
        <v>2376</v>
      </c>
      <c r="G145" s="233" t="s">
        <v>1676</v>
      </c>
      <c r="H145" s="234">
        <v>89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2377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2378</v>
      </c>
      <c r="F146" s="232" t="s">
        <v>2379</v>
      </c>
      <c r="G146" s="233" t="s">
        <v>1676</v>
      </c>
      <c r="H146" s="234">
        <v>17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2380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2381</v>
      </c>
      <c r="F147" s="232" t="s">
        <v>2382</v>
      </c>
      <c r="G147" s="233" t="s">
        <v>1676</v>
      </c>
      <c r="H147" s="234">
        <v>17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2383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2384</v>
      </c>
      <c r="F148" s="232" t="s">
        <v>2385</v>
      </c>
      <c r="G148" s="233" t="s">
        <v>1676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2386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2387</v>
      </c>
      <c r="F149" s="232" t="s">
        <v>2388</v>
      </c>
      <c r="G149" s="233" t="s">
        <v>1676</v>
      </c>
      <c r="H149" s="234">
        <v>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2389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2390</v>
      </c>
      <c r="F150" s="232" t="s">
        <v>2391</v>
      </c>
      <c r="G150" s="233" t="s">
        <v>1676</v>
      </c>
      <c r="H150" s="234">
        <v>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2392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2393</v>
      </c>
      <c r="F151" s="232" t="s">
        <v>2394</v>
      </c>
      <c r="G151" s="233" t="s">
        <v>1676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2395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2396</v>
      </c>
      <c r="F152" s="232" t="s">
        <v>2397</v>
      </c>
      <c r="G152" s="233" t="s">
        <v>1676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2398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2399</v>
      </c>
      <c r="F153" s="232" t="s">
        <v>2400</v>
      </c>
      <c r="G153" s="233" t="s">
        <v>1676</v>
      </c>
      <c r="H153" s="234">
        <v>3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2401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2402</v>
      </c>
      <c r="F154" s="232" t="s">
        <v>2403</v>
      </c>
      <c r="G154" s="233" t="s">
        <v>1676</v>
      </c>
      <c r="H154" s="234">
        <v>106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2404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2405</v>
      </c>
      <c r="F155" s="232" t="s">
        <v>2406</v>
      </c>
      <c r="G155" s="233" t="s">
        <v>1676</v>
      </c>
      <c r="H155" s="234">
        <v>32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2407</v>
      </c>
    </row>
    <row r="156" s="2" customFormat="1" ht="16.5" customHeight="1">
      <c r="A156" s="39"/>
      <c r="B156" s="40"/>
      <c r="C156" s="230" t="s">
        <v>694</v>
      </c>
      <c r="D156" s="230" t="s">
        <v>283</v>
      </c>
      <c r="E156" s="231" t="s">
        <v>2408</v>
      </c>
      <c r="F156" s="232" t="s">
        <v>2409</v>
      </c>
      <c r="G156" s="233" t="s">
        <v>1676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2410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2411</v>
      </c>
      <c r="F157" s="232" t="s">
        <v>2412</v>
      </c>
      <c r="G157" s="233" t="s">
        <v>410</v>
      </c>
      <c r="H157" s="234">
        <v>649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2413</v>
      </c>
    </row>
    <row r="158" s="2" customFormat="1" ht="24.15" customHeight="1">
      <c r="A158" s="39"/>
      <c r="B158" s="40"/>
      <c r="C158" s="230" t="s">
        <v>706</v>
      </c>
      <c r="D158" s="230" t="s">
        <v>283</v>
      </c>
      <c r="E158" s="231" t="s">
        <v>2414</v>
      </c>
      <c r="F158" s="232" t="s">
        <v>2415</v>
      </c>
      <c r="G158" s="233" t="s">
        <v>410</v>
      </c>
      <c r="H158" s="234">
        <v>598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2416</v>
      </c>
    </row>
    <row r="159" s="2" customFormat="1" ht="24.15" customHeight="1">
      <c r="A159" s="39"/>
      <c r="B159" s="40"/>
      <c r="C159" s="230" t="s">
        <v>712</v>
      </c>
      <c r="D159" s="230" t="s">
        <v>283</v>
      </c>
      <c r="E159" s="231" t="s">
        <v>2417</v>
      </c>
      <c r="F159" s="232" t="s">
        <v>2418</v>
      </c>
      <c r="G159" s="233" t="s">
        <v>410</v>
      </c>
      <c r="H159" s="234">
        <v>118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2419</v>
      </c>
    </row>
    <row r="160" s="2" customFormat="1" ht="24.15" customHeight="1">
      <c r="A160" s="39"/>
      <c r="B160" s="40"/>
      <c r="C160" s="230" t="s">
        <v>716</v>
      </c>
      <c r="D160" s="230" t="s">
        <v>283</v>
      </c>
      <c r="E160" s="231" t="s">
        <v>2420</v>
      </c>
      <c r="F160" s="232" t="s">
        <v>2421</v>
      </c>
      <c r="G160" s="233" t="s">
        <v>410</v>
      </c>
      <c r="H160" s="234">
        <v>76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2422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2423</v>
      </c>
      <c r="F161" s="232" t="s">
        <v>2424</v>
      </c>
      <c r="G161" s="233" t="s">
        <v>410</v>
      </c>
      <c r="H161" s="234">
        <v>102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2322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2322</v>
      </c>
      <c r="BM161" s="242" t="s">
        <v>2425</v>
      </c>
    </row>
    <row r="162" s="2" customFormat="1" ht="24.15" customHeight="1">
      <c r="A162" s="39"/>
      <c r="B162" s="40"/>
      <c r="C162" s="230" t="s">
        <v>724</v>
      </c>
      <c r="D162" s="230" t="s">
        <v>283</v>
      </c>
      <c r="E162" s="231" t="s">
        <v>2426</v>
      </c>
      <c r="F162" s="232" t="s">
        <v>2427</v>
      </c>
      <c r="G162" s="233" t="s">
        <v>410</v>
      </c>
      <c r="H162" s="234">
        <v>382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2322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2322</v>
      </c>
      <c r="BM162" s="242" t="s">
        <v>2428</v>
      </c>
    </row>
    <row r="163" s="2" customFormat="1" ht="24.15" customHeight="1">
      <c r="A163" s="39"/>
      <c r="B163" s="40"/>
      <c r="C163" s="230" t="s">
        <v>729</v>
      </c>
      <c r="D163" s="230" t="s">
        <v>283</v>
      </c>
      <c r="E163" s="231" t="s">
        <v>2429</v>
      </c>
      <c r="F163" s="232" t="s">
        <v>2430</v>
      </c>
      <c r="G163" s="233" t="s">
        <v>410</v>
      </c>
      <c r="H163" s="234">
        <v>629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2322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2322</v>
      </c>
      <c r="BM163" s="242" t="s">
        <v>2431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2432</v>
      </c>
      <c r="F164" s="232" t="s">
        <v>2433</v>
      </c>
      <c r="G164" s="233" t="s">
        <v>410</v>
      </c>
      <c r="H164" s="234">
        <v>598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2434</v>
      </c>
    </row>
    <row r="165" s="2" customFormat="1" ht="24.15" customHeight="1">
      <c r="A165" s="39"/>
      <c r="B165" s="40"/>
      <c r="C165" s="230" t="s">
        <v>737</v>
      </c>
      <c r="D165" s="230" t="s">
        <v>283</v>
      </c>
      <c r="E165" s="231" t="s">
        <v>2435</v>
      </c>
      <c r="F165" s="232" t="s">
        <v>2436</v>
      </c>
      <c r="G165" s="233" t="s">
        <v>410</v>
      </c>
      <c r="H165" s="234">
        <v>118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2322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2322</v>
      </c>
      <c r="BM165" s="242" t="s">
        <v>2437</v>
      </c>
    </row>
    <row r="166" s="2" customFormat="1" ht="24.15" customHeight="1">
      <c r="A166" s="39"/>
      <c r="B166" s="40"/>
      <c r="C166" s="230" t="s">
        <v>743</v>
      </c>
      <c r="D166" s="230" t="s">
        <v>283</v>
      </c>
      <c r="E166" s="231" t="s">
        <v>2438</v>
      </c>
      <c r="F166" s="232" t="s">
        <v>2439</v>
      </c>
      <c r="G166" s="233" t="s">
        <v>410</v>
      </c>
      <c r="H166" s="234">
        <v>76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2322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2322</v>
      </c>
      <c r="BM166" s="242" t="s">
        <v>2440</v>
      </c>
    </row>
    <row r="167" s="2" customFormat="1" ht="24.15" customHeight="1">
      <c r="A167" s="39"/>
      <c r="B167" s="40"/>
      <c r="C167" s="230" t="s">
        <v>749</v>
      </c>
      <c r="D167" s="230" t="s">
        <v>283</v>
      </c>
      <c r="E167" s="231" t="s">
        <v>2441</v>
      </c>
      <c r="F167" s="232" t="s">
        <v>2442</v>
      </c>
      <c r="G167" s="233" t="s">
        <v>410</v>
      </c>
      <c r="H167" s="234">
        <v>102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2322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2322</v>
      </c>
      <c r="BM167" s="242" t="s">
        <v>2443</v>
      </c>
    </row>
    <row r="168" s="2" customFormat="1" ht="24.15" customHeight="1">
      <c r="A168" s="39"/>
      <c r="B168" s="40"/>
      <c r="C168" s="230" t="s">
        <v>768</v>
      </c>
      <c r="D168" s="230" t="s">
        <v>283</v>
      </c>
      <c r="E168" s="231" t="s">
        <v>2444</v>
      </c>
      <c r="F168" s="232" t="s">
        <v>2445</v>
      </c>
      <c r="G168" s="233" t="s">
        <v>410</v>
      </c>
      <c r="H168" s="234">
        <v>382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2322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2322</v>
      </c>
      <c r="BM168" s="242" t="s">
        <v>2446</v>
      </c>
    </row>
    <row r="169" s="2" customFormat="1" ht="16.5" customHeight="1">
      <c r="A169" s="39"/>
      <c r="B169" s="40"/>
      <c r="C169" s="230" t="s">
        <v>785</v>
      </c>
      <c r="D169" s="230" t="s">
        <v>283</v>
      </c>
      <c r="E169" s="231" t="s">
        <v>2447</v>
      </c>
      <c r="F169" s="232" t="s">
        <v>2448</v>
      </c>
      <c r="G169" s="233" t="s">
        <v>1421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2322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2322</v>
      </c>
      <c r="BM169" s="242" t="s">
        <v>2449</v>
      </c>
    </row>
    <row r="170" s="2" customFormat="1" ht="16.5" customHeight="1">
      <c r="A170" s="39"/>
      <c r="B170" s="40"/>
      <c r="C170" s="230" t="s">
        <v>830</v>
      </c>
      <c r="D170" s="230" t="s">
        <v>283</v>
      </c>
      <c r="E170" s="231" t="s">
        <v>2450</v>
      </c>
      <c r="F170" s="232" t="s">
        <v>2451</v>
      </c>
      <c r="G170" s="233" t="s">
        <v>678</v>
      </c>
      <c r="H170" s="234">
        <v>15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2322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2322</v>
      </c>
      <c r="BM170" s="242" t="s">
        <v>2452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2453</v>
      </c>
      <c r="F171" s="232" t="s">
        <v>2454</v>
      </c>
      <c r="G171" s="233" t="s">
        <v>678</v>
      </c>
      <c r="H171" s="234">
        <v>10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2322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2322</v>
      </c>
      <c r="BM171" s="242" t="s">
        <v>2455</v>
      </c>
    </row>
    <row r="172" s="2" customFormat="1" ht="16.5" customHeight="1">
      <c r="A172" s="39"/>
      <c r="B172" s="40"/>
      <c r="C172" s="230" t="s">
        <v>1004</v>
      </c>
      <c r="D172" s="230" t="s">
        <v>283</v>
      </c>
      <c r="E172" s="231" t="s">
        <v>2456</v>
      </c>
      <c r="F172" s="232" t="s">
        <v>2457</v>
      </c>
      <c r="G172" s="233" t="s">
        <v>678</v>
      </c>
      <c r="H172" s="234">
        <v>20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2322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2322</v>
      </c>
      <c r="BM172" s="242" t="s">
        <v>2458</v>
      </c>
    </row>
    <row r="173" s="2" customFormat="1" ht="16.5" customHeight="1">
      <c r="A173" s="39"/>
      <c r="B173" s="40"/>
      <c r="C173" s="230" t="s">
        <v>662</v>
      </c>
      <c r="D173" s="230" t="s">
        <v>283</v>
      </c>
      <c r="E173" s="231" t="s">
        <v>2459</v>
      </c>
      <c r="F173" s="232" t="s">
        <v>2460</v>
      </c>
      <c r="G173" s="233" t="s">
        <v>678</v>
      </c>
      <c r="H173" s="234">
        <v>5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2322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2322</v>
      </c>
      <c r="BM173" s="242" t="s">
        <v>2461</v>
      </c>
    </row>
    <row r="174" s="2" customFormat="1" ht="16.5" customHeight="1">
      <c r="A174" s="39"/>
      <c r="B174" s="40"/>
      <c r="C174" s="230" t="s">
        <v>648</v>
      </c>
      <c r="D174" s="230" t="s">
        <v>283</v>
      </c>
      <c r="E174" s="231" t="s">
        <v>2462</v>
      </c>
      <c r="F174" s="232" t="s">
        <v>2463</v>
      </c>
      <c r="G174" s="233" t="s">
        <v>678</v>
      </c>
      <c r="H174" s="234">
        <v>10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2322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2322</v>
      </c>
      <c r="BM174" s="242" t="s">
        <v>2464</v>
      </c>
    </row>
    <row r="175" s="2" customFormat="1" ht="16.5" customHeight="1">
      <c r="A175" s="39"/>
      <c r="B175" s="40"/>
      <c r="C175" s="230" t="s">
        <v>1432</v>
      </c>
      <c r="D175" s="230" t="s">
        <v>283</v>
      </c>
      <c r="E175" s="231" t="s">
        <v>2465</v>
      </c>
      <c r="F175" s="232" t="s">
        <v>2466</v>
      </c>
      <c r="G175" s="233" t="s">
        <v>678</v>
      </c>
      <c r="H175" s="234">
        <v>10</v>
      </c>
      <c r="I175" s="235"/>
      <c r="J175" s="236">
        <f>ROUND(I175*H175,2)</f>
        <v>0</v>
      </c>
      <c r="K175" s="237"/>
      <c r="L175" s="45"/>
      <c r="M175" s="307" t="s">
        <v>1</v>
      </c>
      <c r="N175" s="308" t="s">
        <v>42</v>
      </c>
      <c r="O175" s="309"/>
      <c r="P175" s="310">
        <f>O175*H175</f>
        <v>0</v>
      </c>
      <c r="Q175" s="310">
        <v>0</v>
      </c>
      <c r="R175" s="310">
        <f>Q175*H175</f>
        <v>0</v>
      </c>
      <c r="S175" s="310">
        <v>0</v>
      </c>
      <c r="T175" s="3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2322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2322</v>
      </c>
      <c r="BM175" s="242" t="s">
        <v>2467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V70FfGGISEXpzjiep37L1FxIBCcEFdONeF6Ntssq5FI+uB6rOzY2SiME5ewYDcHqe5QUzV6Vg+9gKxZWGa6U4Q==" hashValue="C4rCaX6+HRIbcQyQ9KCK/ioUPSvbb9S6RuMrPDkYEYqkjHjydRix7iOwGwf+u27QrafRFBI7fWf+NPGhnLRm9A==" algorithmName="SHA-512" password="CC35"/>
  <autoFilter ref="C124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2468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ROUND((SUM(BE137:BE444)),  2)</f>
        <v>0</v>
      </c>
      <c r="G37" s="39"/>
      <c r="H37" s="39"/>
      <c r="I37" s="166">
        <v>0.20999999999999999</v>
      </c>
      <c r="J37" s="165">
        <f>ROUND(((SUM(BE137:BE444))*I37),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ROUND((SUM(BF137:BF444)),  2)</f>
        <v>0</v>
      </c>
      <c r="G38" s="39"/>
      <c r="H38" s="39"/>
      <c r="I38" s="166">
        <v>0.12</v>
      </c>
      <c r="J38" s="165">
        <f>ROUND(((SUM(BF137:BF444))*I38),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ROUND((SUM(BG137:BG444)),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ROUND((SUM(BH137:BH444)),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ROUND((SUM(BI137:BI444)),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I.1.2.4b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2469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2470</v>
      </c>
      <c r="E102" s="199"/>
      <c r="F102" s="199"/>
      <c r="G102" s="199"/>
      <c r="H102" s="199"/>
      <c r="I102" s="199"/>
      <c r="J102" s="200">
        <f>J139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2471</v>
      </c>
      <c r="E103" s="199"/>
      <c r="F103" s="199"/>
      <c r="G103" s="199"/>
      <c r="H103" s="199"/>
      <c r="I103" s="199"/>
      <c r="J103" s="200">
        <f>J180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2472</v>
      </c>
      <c r="E104" s="199"/>
      <c r="F104" s="199"/>
      <c r="G104" s="199"/>
      <c r="H104" s="199"/>
      <c r="I104" s="199"/>
      <c r="J104" s="200">
        <f>J212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2473</v>
      </c>
      <c r="E105" s="199"/>
      <c r="F105" s="199"/>
      <c r="G105" s="199"/>
      <c r="H105" s="199"/>
      <c r="I105" s="199"/>
      <c r="J105" s="200">
        <f>J235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2474</v>
      </c>
      <c r="E106" s="199"/>
      <c r="F106" s="199"/>
      <c r="G106" s="199"/>
      <c r="H106" s="199"/>
      <c r="I106" s="199"/>
      <c r="J106" s="200">
        <f>J287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2475</v>
      </c>
      <c r="E107" s="199"/>
      <c r="F107" s="199"/>
      <c r="G107" s="199"/>
      <c r="H107" s="199"/>
      <c r="I107" s="199"/>
      <c r="J107" s="200">
        <f>J339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2476</v>
      </c>
      <c r="E108" s="199"/>
      <c r="F108" s="199"/>
      <c r="G108" s="199"/>
      <c r="H108" s="199"/>
      <c r="I108" s="199"/>
      <c r="J108" s="200">
        <f>J347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2477</v>
      </c>
      <c r="E109" s="199"/>
      <c r="F109" s="199"/>
      <c r="G109" s="199"/>
      <c r="H109" s="199"/>
      <c r="I109" s="199"/>
      <c r="J109" s="200">
        <f>J362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2478</v>
      </c>
      <c r="E110" s="199"/>
      <c r="F110" s="199"/>
      <c r="G110" s="199"/>
      <c r="H110" s="199"/>
      <c r="I110" s="199"/>
      <c r="J110" s="200">
        <f>J377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9" customFormat="1" ht="24.96" customHeight="1">
      <c r="A111" s="9"/>
      <c r="B111" s="191"/>
      <c r="C111" s="192"/>
      <c r="D111" s="193" t="s">
        <v>2479</v>
      </c>
      <c r="E111" s="194"/>
      <c r="F111" s="194"/>
      <c r="G111" s="194"/>
      <c r="H111" s="194"/>
      <c r="I111" s="194"/>
      <c r="J111" s="195">
        <f>J388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9" customFormat="1" ht="24.96" customHeight="1">
      <c r="A112" s="9"/>
      <c r="B112" s="191"/>
      <c r="C112" s="192"/>
      <c r="D112" s="193" t="s">
        <v>2480</v>
      </c>
      <c r="E112" s="194"/>
      <c r="F112" s="194"/>
      <c r="G112" s="194"/>
      <c r="H112" s="194"/>
      <c r="I112" s="194"/>
      <c r="J112" s="195">
        <f>J400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9" customFormat="1" ht="24.96" customHeight="1">
      <c r="A113" s="9"/>
      <c r="B113" s="191"/>
      <c r="C113" s="192"/>
      <c r="D113" s="193" t="s">
        <v>2481</v>
      </c>
      <c r="E113" s="194"/>
      <c r="F113" s="194"/>
      <c r="G113" s="194"/>
      <c r="H113" s="194"/>
      <c r="I113" s="194"/>
      <c r="J113" s="195">
        <f>J414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/>
    <row r="117" hidden="1"/>
    <row r="118" hidden="1"/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266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Cheb - Onkologie a zubní klinika rev.11.02.2025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234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5" t="s">
        <v>235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236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2078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238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I.1.2.4b - Vzduchotechnika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Cheb</v>
      </c>
      <c r="G131" s="41"/>
      <c r="H131" s="41"/>
      <c r="I131" s="33" t="s">
        <v>22</v>
      </c>
      <c r="J131" s="80" t="str">
        <f>IF(J16="","",J16)</f>
        <v>10. 12. 2024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E19</f>
        <v>Karlovarská krajská nemocnice a.s.</v>
      </c>
      <c r="G133" s="41"/>
      <c r="H133" s="41"/>
      <c r="I133" s="33" t="s">
        <v>30</v>
      </c>
      <c r="J133" s="37" t="str">
        <f>E25</f>
        <v>M Projekt Cheb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34</v>
      </c>
      <c r="J134" s="37" t="str">
        <f>E28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267</v>
      </c>
      <c r="D136" s="205" t="s">
        <v>62</v>
      </c>
      <c r="E136" s="205" t="s">
        <v>58</v>
      </c>
      <c r="F136" s="205" t="s">
        <v>59</v>
      </c>
      <c r="G136" s="205" t="s">
        <v>268</v>
      </c>
      <c r="H136" s="205" t="s">
        <v>269</v>
      </c>
      <c r="I136" s="205" t="s">
        <v>270</v>
      </c>
      <c r="J136" s="206" t="s">
        <v>243</v>
      </c>
      <c r="K136" s="207" t="s">
        <v>271</v>
      </c>
      <c r="L136" s="208"/>
      <c r="M136" s="101" t="s">
        <v>1</v>
      </c>
      <c r="N136" s="102" t="s">
        <v>41</v>
      </c>
      <c r="O136" s="102" t="s">
        <v>272</v>
      </c>
      <c r="P136" s="102" t="s">
        <v>273</v>
      </c>
      <c r="Q136" s="102" t="s">
        <v>274</v>
      </c>
      <c r="R136" s="102" t="s">
        <v>275</v>
      </c>
      <c r="S136" s="102" t="s">
        <v>276</v>
      </c>
      <c r="T136" s="103" t="s">
        <v>277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278</v>
      </c>
      <c r="D137" s="41"/>
      <c r="E137" s="41"/>
      <c r="F137" s="41"/>
      <c r="G137" s="41"/>
      <c r="H137" s="41"/>
      <c r="I137" s="41"/>
      <c r="J137" s="209">
        <f>BK137</f>
        <v>0</v>
      </c>
      <c r="K137" s="41"/>
      <c r="L137" s="45"/>
      <c r="M137" s="104"/>
      <c r="N137" s="210"/>
      <c r="O137" s="105"/>
      <c r="P137" s="211">
        <f>P138+P388+P400+P414</f>
        <v>0</v>
      </c>
      <c r="Q137" s="105"/>
      <c r="R137" s="211">
        <f>R138+R388+R400+R414</f>
        <v>0</v>
      </c>
      <c r="S137" s="105"/>
      <c r="T137" s="212">
        <f>T138+T388+T400+T414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76</v>
      </c>
      <c r="AU137" s="18" t="s">
        <v>245</v>
      </c>
      <c r="BK137" s="213">
        <f>BK138+BK388+BK400+BK414</f>
        <v>0</v>
      </c>
    </row>
    <row r="138" s="12" customFormat="1" ht="25.92" customHeight="1">
      <c r="A138" s="12"/>
      <c r="B138" s="214"/>
      <c r="C138" s="215"/>
      <c r="D138" s="216" t="s">
        <v>76</v>
      </c>
      <c r="E138" s="217" t="s">
        <v>84</v>
      </c>
      <c r="F138" s="217" t="s">
        <v>109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P139+P180+P212+P235+P287+P339+P347+P362+P377</f>
        <v>0</v>
      </c>
      <c r="Q138" s="222"/>
      <c r="R138" s="223">
        <f>R139+R180+R212+R235+R287+R339+R347+R362+R377</f>
        <v>0</v>
      </c>
      <c r="S138" s="222"/>
      <c r="T138" s="224">
        <f>T139+T180+T212+T235+T287+T339+T347+T362+T377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84</v>
      </c>
      <c r="AT138" s="226" t="s">
        <v>76</v>
      </c>
      <c r="AU138" s="226" t="s">
        <v>77</v>
      </c>
      <c r="AY138" s="225" t="s">
        <v>281</v>
      </c>
      <c r="BK138" s="227">
        <f>BK139+BK180+BK212+BK235+BK287+BK339+BK347+BK362+BK377</f>
        <v>0</v>
      </c>
    </row>
    <row r="139" s="12" customFormat="1" ht="22.8" customHeight="1">
      <c r="A139" s="12"/>
      <c r="B139" s="214"/>
      <c r="C139" s="215"/>
      <c r="D139" s="216" t="s">
        <v>76</v>
      </c>
      <c r="E139" s="228" t="s">
        <v>2084</v>
      </c>
      <c r="F139" s="228" t="s">
        <v>2482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SUM(P140:P179)</f>
        <v>0</v>
      </c>
      <c r="Q139" s="222"/>
      <c r="R139" s="223">
        <f>SUM(R140:R179)</f>
        <v>0</v>
      </c>
      <c r="S139" s="222"/>
      <c r="T139" s="224">
        <f>SUM(T140:T179)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84</v>
      </c>
      <c r="AY139" s="225" t="s">
        <v>281</v>
      </c>
      <c r="BK139" s="227">
        <f>SUM(BK140:BK179)</f>
        <v>0</v>
      </c>
    </row>
    <row r="140" s="2" customFormat="1" ht="66.75" customHeight="1">
      <c r="A140" s="39"/>
      <c r="B140" s="40"/>
      <c r="C140" s="230" t="s">
        <v>84</v>
      </c>
      <c r="D140" s="230" t="s">
        <v>283</v>
      </c>
      <c r="E140" s="231" t="s">
        <v>2483</v>
      </c>
      <c r="F140" s="232" t="s">
        <v>2484</v>
      </c>
      <c r="G140" s="233" t="s">
        <v>1676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2485</v>
      </c>
    </row>
    <row r="141" s="2" customFormat="1" ht="33" customHeight="1">
      <c r="A141" s="39"/>
      <c r="B141" s="40"/>
      <c r="C141" s="230" t="s">
        <v>86</v>
      </c>
      <c r="D141" s="230" t="s">
        <v>283</v>
      </c>
      <c r="E141" s="231" t="s">
        <v>2486</v>
      </c>
      <c r="F141" s="232" t="s">
        <v>2487</v>
      </c>
      <c r="G141" s="233" t="s">
        <v>1676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2488</v>
      </c>
    </row>
    <row r="142" s="2" customFormat="1" ht="24.15" customHeight="1">
      <c r="A142" s="39"/>
      <c r="B142" s="40"/>
      <c r="C142" s="230" t="s">
        <v>94</v>
      </c>
      <c r="D142" s="230" t="s">
        <v>283</v>
      </c>
      <c r="E142" s="231" t="s">
        <v>2489</v>
      </c>
      <c r="F142" s="232" t="s">
        <v>2490</v>
      </c>
      <c r="G142" s="233" t="s">
        <v>1697</v>
      </c>
      <c r="H142" s="234">
        <v>45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2491</v>
      </c>
    </row>
    <row r="143" s="2" customFormat="1" ht="16.5" customHeight="1">
      <c r="A143" s="39"/>
      <c r="B143" s="40"/>
      <c r="C143" s="230" t="s">
        <v>119</v>
      </c>
      <c r="D143" s="230" t="s">
        <v>283</v>
      </c>
      <c r="E143" s="231" t="s">
        <v>2492</v>
      </c>
      <c r="F143" s="232" t="s">
        <v>2493</v>
      </c>
      <c r="G143" s="233" t="s">
        <v>2494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2495</v>
      </c>
    </row>
    <row r="144" s="2" customFormat="1" ht="16.5" customHeight="1">
      <c r="A144" s="39"/>
      <c r="B144" s="40"/>
      <c r="C144" s="230" t="s">
        <v>301</v>
      </c>
      <c r="D144" s="230" t="s">
        <v>283</v>
      </c>
      <c r="E144" s="231" t="s">
        <v>2496</v>
      </c>
      <c r="F144" s="232" t="s">
        <v>2497</v>
      </c>
      <c r="G144" s="233" t="s">
        <v>1676</v>
      </c>
      <c r="H144" s="234">
        <v>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2498</v>
      </c>
    </row>
    <row r="145" s="2" customFormat="1" ht="16.5" customHeight="1">
      <c r="A145" s="39"/>
      <c r="B145" s="40"/>
      <c r="C145" s="230" t="s">
        <v>307</v>
      </c>
      <c r="D145" s="230" t="s">
        <v>283</v>
      </c>
      <c r="E145" s="231" t="s">
        <v>2499</v>
      </c>
      <c r="F145" s="232" t="s">
        <v>2500</v>
      </c>
      <c r="G145" s="233" t="s">
        <v>1676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2501</v>
      </c>
    </row>
    <row r="146" s="2" customFormat="1" ht="16.5" customHeight="1">
      <c r="A146" s="39"/>
      <c r="B146" s="40"/>
      <c r="C146" s="230" t="s">
        <v>313</v>
      </c>
      <c r="D146" s="230" t="s">
        <v>283</v>
      </c>
      <c r="E146" s="231" t="s">
        <v>2502</v>
      </c>
      <c r="F146" s="232" t="s">
        <v>2503</v>
      </c>
      <c r="G146" s="233" t="s">
        <v>1676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2504</v>
      </c>
    </row>
    <row r="147" s="2" customFormat="1" ht="24.15" customHeight="1">
      <c r="A147" s="39"/>
      <c r="B147" s="40"/>
      <c r="C147" s="230" t="s">
        <v>318</v>
      </c>
      <c r="D147" s="230" t="s">
        <v>283</v>
      </c>
      <c r="E147" s="231" t="s">
        <v>2505</v>
      </c>
      <c r="F147" s="232" t="s">
        <v>2506</v>
      </c>
      <c r="G147" s="233" t="s">
        <v>1676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2507</v>
      </c>
    </row>
    <row r="148" s="2" customFormat="1" ht="16.5" customHeight="1">
      <c r="A148" s="39"/>
      <c r="B148" s="40"/>
      <c r="C148" s="230" t="s">
        <v>311</v>
      </c>
      <c r="D148" s="230" t="s">
        <v>283</v>
      </c>
      <c r="E148" s="231" t="s">
        <v>2508</v>
      </c>
      <c r="F148" s="232" t="s">
        <v>2509</v>
      </c>
      <c r="G148" s="233" t="s">
        <v>1676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2510</v>
      </c>
    </row>
    <row r="149" s="2" customFormat="1" ht="24.15" customHeight="1">
      <c r="A149" s="39"/>
      <c r="B149" s="40"/>
      <c r="C149" s="230" t="s">
        <v>328</v>
      </c>
      <c r="D149" s="230" t="s">
        <v>283</v>
      </c>
      <c r="E149" s="231" t="s">
        <v>2511</v>
      </c>
      <c r="F149" s="232" t="s">
        <v>2512</v>
      </c>
      <c r="G149" s="233" t="s">
        <v>1676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2513</v>
      </c>
    </row>
    <row r="150" s="2" customFormat="1" ht="24.15" customHeight="1">
      <c r="A150" s="39"/>
      <c r="B150" s="40"/>
      <c r="C150" s="230" t="s">
        <v>375</v>
      </c>
      <c r="D150" s="230" t="s">
        <v>283</v>
      </c>
      <c r="E150" s="231" t="s">
        <v>2514</v>
      </c>
      <c r="F150" s="232" t="s">
        <v>2515</v>
      </c>
      <c r="G150" s="233" t="s">
        <v>1676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2516</v>
      </c>
    </row>
    <row r="151" s="2" customFormat="1" ht="24.15" customHeight="1">
      <c r="A151" s="39"/>
      <c r="B151" s="40"/>
      <c r="C151" s="230" t="s">
        <v>8</v>
      </c>
      <c r="D151" s="230" t="s">
        <v>283</v>
      </c>
      <c r="E151" s="231" t="s">
        <v>2517</v>
      </c>
      <c r="F151" s="232" t="s">
        <v>2518</v>
      </c>
      <c r="G151" s="233" t="s">
        <v>1676</v>
      </c>
      <c r="H151" s="234">
        <v>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2519</v>
      </c>
    </row>
    <row r="152" s="2" customFormat="1" ht="16.5" customHeight="1">
      <c r="A152" s="39"/>
      <c r="B152" s="40"/>
      <c r="C152" s="230" t="s">
        <v>407</v>
      </c>
      <c r="D152" s="230" t="s">
        <v>283</v>
      </c>
      <c r="E152" s="231" t="s">
        <v>2520</v>
      </c>
      <c r="F152" s="232" t="s">
        <v>2521</v>
      </c>
      <c r="G152" s="233" t="s">
        <v>1676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2522</v>
      </c>
    </row>
    <row r="153" s="2" customFormat="1" ht="16.5" customHeight="1">
      <c r="A153" s="39"/>
      <c r="B153" s="40"/>
      <c r="C153" s="230" t="s">
        <v>413</v>
      </c>
      <c r="D153" s="230" t="s">
        <v>283</v>
      </c>
      <c r="E153" s="231" t="s">
        <v>2523</v>
      </c>
      <c r="F153" s="232" t="s">
        <v>2524</v>
      </c>
      <c r="G153" s="233" t="s">
        <v>2494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2525</v>
      </c>
    </row>
    <row r="154" s="2" customFormat="1" ht="16.5" customHeight="1">
      <c r="A154" s="39"/>
      <c r="B154" s="40"/>
      <c r="C154" s="230" t="s">
        <v>418</v>
      </c>
      <c r="D154" s="230" t="s">
        <v>283</v>
      </c>
      <c r="E154" s="231" t="s">
        <v>2526</v>
      </c>
      <c r="F154" s="232" t="s">
        <v>2527</v>
      </c>
      <c r="G154" s="233" t="s">
        <v>1676</v>
      </c>
      <c r="H154" s="234">
        <v>2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2528</v>
      </c>
    </row>
    <row r="155" s="2" customFormat="1" ht="16.5" customHeight="1">
      <c r="A155" s="39"/>
      <c r="B155" s="40"/>
      <c r="C155" s="230" t="s">
        <v>605</v>
      </c>
      <c r="D155" s="230" t="s">
        <v>283</v>
      </c>
      <c r="E155" s="231" t="s">
        <v>2529</v>
      </c>
      <c r="F155" s="232" t="s">
        <v>2530</v>
      </c>
      <c r="G155" s="233" t="s">
        <v>2494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2531</v>
      </c>
    </row>
    <row r="156" s="2" customFormat="1" ht="24.15" customHeight="1">
      <c r="A156" s="39"/>
      <c r="B156" s="40"/>
      <c r="C156" s="230" t="s">
        <v>610</v>
      </c>
      <c r="D156" s="230" t="s">
        <v>283</v>
      </c>
      <c r="E156" s="231" t="s">
        <v>2532</v>
      </c>
      <c r="F156" s="232" t="s">
        <v>2533</v>
      </c>
      <c r="G156" s="233" t="s">
        <v>1697</v>
      </c>
      <c r="H156" s="234">
        <v>65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2534</v>
      </c>
    </row>
    <row r="157" s="2" customFormat="1" ht="16.5" customHeight="1">
      <c r="A157" s="39"/>
      <c r="B157" s="40"/>
      <c r="C157" s="230" t="s">
        <v>614</v>
      </c>
      <c r="D157" s="230" t="s">
        <v>283</v>
      </c>
      <c r="E157" s="231" t="s">
        <v>2535</v>
      </c>
      <c r="F157" s="232" t="s">
        <v>2536</v>
      </c>
      <c r="G157" s="233" t="s">
        <v>2494</v>
      </c>
      <c r="H157" s="234">
        <v>3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2537</v>
      </c>
    </row>
    <row r="158" s="2" customFormat="1" ht="16.5" customHeight="1">
      <c r="A158" s="39"/>
      <c r="B158" s="40"/>
      <c r="C158" s="230" t="s">
        <v>619</v>
      </c>
      <c r="D158" s="230" t="s">
        <v>283</v>
      </c>
      <c r="E158" s="231" t="s">
        <v>2538</v>
      </c>
      <c r="F158" s="232" t="s">
        <v>2539</v>
      </c>
      <c r="G158" s="233" t="s">
        <v>2494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2540</v>
      </c>
    </row>
    <row r="159" s="2" customFormat="1" ht="37.8" customHeight="1">
      <c r="A159" s="39"/>
      <c r="B159" s="40"/>
      <c r="C159" s="230" t="s">
        <v>624</v>
      </c>
      <c r="D159" s="230" t="s">
        <v>283</v>
      </c>
      <c r="E159" s="231" t="s">
        <v>2541</v>
      </c>
      <c r="F159" s="232" t="s">
        <v>2542</v>
      </c>
      <c r="G159" s="233" t="s">
        <v>2543</v>
      </c>
      <c r="H159" s="234">
        <v>25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2544</v>
      </c>
    </row>
    <row r="160" s="2" customFormat="1" ht="37.8" customHeight="1">
      <c r="A160" s="39"/>
      <c r="B160" s="40"/>
      <c r="C160" s="230" t="s">
        <v>7</v>
      </c>
      <c r="D160" s="230" t="s">
        <v>283</v>
      </c>
      <c r="E160" s="231" t="s">
        <v>2545</v>
      </c>
      <c r="F160" s="232" t="s">
        <v>2546</v>
      </c>
      <c r="G160" s="233" t="s">
        <v>2543</v>
      </c>
      <c r="H160" s="234">
        <v>17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2547</v>
      </c>
    </row>
    <row r="161" s="2" customFormat="1" ht="24.15" customHeight="1">
      <c r="A161" s="39"/>
      <c r="B161" s="40"/>
      <c r="C161" s="230" t="s">
        <v>633</v>
      </c>
      <c r="D161" s="230" t="s">
        <v>283</v>
      </c>
      <c r="E161" s="231" t="s">
        <v>2548</v>
      </c>
      <c r="F161" s="232" t="s">
        <v>2549</v>
      </c>
      <c r="G161" s="233" t="s">
        <v>2550</v>
      </c>
      <c r="H161" s="234">
        <v>48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2551</v>
      </c>
    </row>
    <row r="162" s="2" customFormat="1" ht="24.15" customHeight="1">
      <c r="A162" s="39"/>
      <c r="B162" s="40"/>
      <c r="C162" s="230" t="s">
        <v>638</v>
      </c>
      <c r="D162" s="230" t="s">
        <v>283</v>
      </c>
      <c r="E162" s="231" t="s">
        <v>2552</v>
      </c>
      <c r="F162" s="232" t="s">
        <v>2553</v>
      </c>
      <c r="G162" s="233" t="s">
        <v>2550</v>
      </c>
      <c r="H162" s="234">
        <v>23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2554</v>
      </c>
    </row>
    <row r="163" s="2" customFormat="1" ht="24.15" customHeight="1">
      <c r="A163" s="39"/>
      <c r="B163" s="40"/>
      <c r="C163" s="230" t="s">
        <v>643</v>
      </c>
      <c r="D163" s="230" t="s">
        <v>283</v>
      </c>
      <c r="E163" s="231" t="s">
        <v>2555</v>
      </c>
      <c r="F163" s="232" t="s">
        <v>2556</v>
      </c>
      <c r="G163" s="233" t="s">
        <v>2550</v>
      </c>
      <c r="H163" s="234">
        <v>6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2557</v>
      </c>
    </row>
    <row r="164" s="2" customFormat="1" ht="24.15" customHeight="1">
      <c r="A164" s="39"/>
      <c r="B164" s="40"/>
      <c r="C164" s="230" t="s">
        <v>653</v>
      </c>
      <c r="D164" s="230" t="s">
        <v>283</v>
      </c>
      <c r="E164" s="231" t="s">
        <v>2558</v>
      </c>
      <c r="F164" s="232" t="s">
        <v>2559</v>
      </c>
      <c r="G164" s="233" t="s">
        <v>2550</v>
      </c>
      <c r="H164" s="234">
        <v>15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2560</v>
      </c>
    </row>
    <row r="165" s="2" customFormat="1" ht="16.5" customHeight="1">
      <c r="A165" s="39"/>
      <c r="B165" s="40"/>
      <c r="C165" s="230" t="s">
        <v>669</v>
      </c>
      <c r="D165" s="230" t="s">
        <v>283</v>
      </c>
      <c r="E165" s="231" t="s">
        <v>2561</v>
      </c>
      <c r="F165" s="232" t="s">
        <v>2562</v>
      </c>
      <c r="G165" s="233" t="s">
        <v>2550</v>
      </c>
      <c r="H165" s="234">
        <v>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2563</v>
      </c>
    </row>
    <row r="166" s="2" customFormat="1" ht="16.5" customHeight="1">
      <c r="A166" s="39"/>
      <c r="B166" s="40"/>
      <c r="C166" s="230" t="s">
        <v>675</v>
      </c>
      <c r="D166" s="230" t="s">
        <v>283</v>
      </c>
      <c r="E166" s="231" t="s">
        <v>2564</v>
      </c>
      <c r="F166" s="232" t="s">
        <v>2565</v>
      </c>
      <c r="G166" s="233" t="s">
        <v>2550</v>
      </c>
      <c r="H166" s="234">
        <v>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2566</v>
      </c>
    </row>
    <row r="167" s="2" customFormat="1" ht="24.15" customHeight="1">
      <c r="A167" s="39"/>
      <c r="B167" s="40"/>
      <c r="C167" s="230" t="s">
        <v>682</v>
      </c>
      <c r="D167" s="230" t="s">
        <v>283</v>
      </c>
      <c r="E167" s="231" t="s">
        <v>2567</v>
      </c>
      <c r="F167" s="232" t="s">
        <v>2568</v>
      </c>
      <c r="G167" s="233" t="s">
        <v>2543</v>
      </c>
      <c r="H167" s="234">
        <v>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2569</v>
      </c>
    </row>
    <row r="168" s="2" customFormat="1" ht="21.75" customHeight="1">
      <c r="A168" s="39"/>
      <c r="B168" s="40"/>
      <c r="C168" s="230" t="s">
        <v>688</v>
      </c>
      <c r="D168" s="230" t="s">
        <v>283</v>
      </c>
      <c r="E168" s="231" t="s">
        <v>2570</v>
      </c>
      <c r="F168" s="232" t="s">
        <v>2571</v>
      </c>
      <c r="G168" s="233" t="s">
        <v>2543</v>
      </c>
      <c r="H168" s="234">
        <v>20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2572</v>
      </c>
    </row>
    <row r="169" s="2" customFormat="1" ht="21.75" customHeight="1">
      <c r="A169" s="39"/>
      <c r="B169" s="40"/>
      <c r="C169" s="230" t="s">
        <v>694</v>
      </c>
      <c r="D169" s="230" t="s">
        <v>283</v>
      </c>
      <c r="E169" s="231" t="s">
        <v>2573</v>
      </c>
      <c r="F169" s="232" t="s">
        <v>2574</v>
      </c>
      <c r="G169" s="233" t="s">
        <v>2543</v>
      </c>
      <c r="H169" s="234">
        <v>46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2575</v>
      </c>
    </row>
    <row r="170" s="2" customFormat="1" ht="16.5" customHeight="1">
      <c r="A170" s="39"/>
      <c r="B170" s="40"/>
      <c r="C170" s="230" t="s">
        <v>700</v>
      </c>
      <c r="D170" s="230" t="s">
        <v>283</v>
      </c>
      <c r="E170" s="231" t="s">
        <v>2576</v>
      </c>
      <c r="F170" s="232" t="s">
        <v>2577</v>
      </c>
      <c r="G170" s="233" t="s">
        <v>2494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2578</v>
      </c>
    </row>
    <row r="171" s="2" customFormat="1" ht="16.5" customHeight="1">
      <c r="A171" s="39"/>
      <c r="B171" s="40"/>
      <c r="C171" s="230" t="s">
        <v>706</v>
      </c>
      <c r="D171" s="230" t="s">
        <v>283</v>
      </c>
      <c r="E171" s="231" t="s">
        <v>2579</v>
      </c>
      <c r="F171" s="232" t="s">
        <v>2497</v>
      </c>
      <c r="G171" s="233" t="s">
        <v>1676</v>
      </c>
      <c r="H171" s="234">
        <v>4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2580</v>
      </c>
    </row>
    <row r="172" s="2" customFormat="1" ht="16.5" customHeight="1">
      <c r="A172" s="39"/>
      <c r="B172" s="40"/>
      <c r="C172" s="230" t="s">
        <v>712</v>
      </c>
      <c r="D172" s="230" t="s">
        <v>283</v>
      </c>
      <c r="E172" s="231" t="s">
        <v>2581</v>
      </c>
      <c r="F172" s="232" t="s">
        <v>2500</v>
      </c>
      <c r="G172" s="233" t="s">
        <v>1676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2582</v>
      </c>
    </row>
    <row r="173" s="2" customFormat="1" ht="16.5" customHeight="1">
      <c r="A173" s="39"/>
      <c r="B173" s="40"/>
      <c r="C173" s="230" t="s">
        <v>716</v>
      </c>
      <c r="D173" s="230" t="s">
        <v>283</v>
      </c>
      <c r="E173" s="231" t="s">
        <v>2583</v>
      </c>
      <c r="F173" s="232" t="s">
        <v>2584</v>
      </c>
      <c r="G173" s="233" t="s">
        <v>1676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2585</v>
      </c>
    </row>
    <row r="174" s="2" customFormat="1" ht="16.5" customHeight="1">
      <c r="A174" s="39"/>
      <c r="B174" s="40"/>
      <c r="C174" s="230" t="s">
        <v>720</v>
      </c>
      <c r="D174" s="230" t="s">
        <v>283</v>
      </c>
      <c r="E174" s="231" t="s">
        <v>2586</v>
      </c>
      <c r="F174" s="232" t="s">
        <v>2587</v>
      </c>
      <c r="G174" s="233" t="s">
        <v>1676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2588</v>
      </c>
    </row>
    <row r="175" s="2" customFormat="1" ht="16.5" customHeight="1">
      <c r="A175" s="39"/>
      <c r="B175" s="40"/>
      <c r="C175" s="230" t="s">
        <v>724</v>
      </c>
      <c r="D175" s="230" t="s">
        <v>283</v>
      </c>
      <c r="E175" s="231" t="s">
        <v>2589</v>
      </c>
      <c r="F175" s="232" t="s">
        <v>2503</v>
      </c>
      <c r="G175" s="233" t="s">
        <v>1676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2590</v>
      </c>
    </row>
    <row r="176" s="2" customFormat="1" ht="24.15" customHeight="1">
      <c r="A176" s="39"/>
      <c r="B176" s="40"/>
      <c r="C176" s="230" t="s">
        <v>729</v>
      </c>
      <c r="D176" s="230" t="s">
        <v>283</v>
      </c>
      <c r="E176" s="231" t="s">
        <v>2591</v>
      </c>
      <c r="F176" s="232" t="s">
        <v>2592</v>
      </c>
      <c r="G176" s="233" t="s">
        <v>1676</v>
      </c>
      <c r="H176" s="234">
        <v>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2593</v>
      </c>
    </row>
    <row r="177" s="2" customFormat="1" ht="16.5" customHeight="1">
      <c r="A177" s="39"/>
      <c r="B177" s="40"/>
      <c r="C177" s="230" t="s">
        <v>733</v>
      </c>
      <c r="D177" s="230" t="s">
        <v>283</v>
      </c>
      <c r="E177" s="231" t="s">
        <v>2594</v>
      </c>
      <c r="F177" s="232" t="s">
        <v>2595</v>
      </c>
      <c r="G177" s="233" t="s">
        <v>1676</v>
      </c>
      <c r="H177" s="234">
        <v>5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2596</v>
      </c>
    </row>
    <row r="178" s="2" customFormat="1" ht="24.15" customHeight="1">
      <c r="A178" s="39"/>
      <c r="B178" s="40"/>
      <c r="C178" s="230" t="s">
        <v>737</v>
      </c>
      <c r="D178" s="230" t="s">
        <v>283</v>
      </c>
      <c r="E178" s="231" t="s">
        <v>2597</v>
      </c>
      <c r="F178" s="232" t="s">
        <v>2598</v>
      </c>
      <c r="G178" s="233" t="s">
        <v>2494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2599</v>
      </c>
    </row>
    <row r="179" s="2" customFormat="1" ht="16.5" customHeight="1">
      <c r="A179" s="39"/>
      <c r="B179" s="40"/>
      <c r="C179" s="230" t="s">
        <v>743</v>
      </c>
      <c r="D179" s="230" t="s">
        <v>283</v>
      </c>
      <c r="E179" s="231" t="s">
        <v>2600</v>
      </c>
      <c r="F179" s="232" t="s">
        <v>2601</v>
      </c>
      <c r="G179" s="233" t="s">
        <v>1676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2602</v>
      </c>
    </row>
    <row r="180" s="12" customFormat="1" ht="22.8" customHeight="1">
      <c r="A180" s="12"/>
      <c r="B180" s="214"/>
      <c r="C180" s="215"/>
      <c r="D180" s="216" t="s">
        <v>76</v>
      </c>
      <c r="E180" s="228" t="s">
        <v>2085</v>
      </c>
      <c r="F180" s="228" t="s">
        <v>2603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SUM(P181:P211)</f>
        <v>0</v>
      </c>
      <c r="Q180" s="222"/>
      <c r="R180" s="223">
        <f>SUM(R181:R211)</f>
        <v>0</v>
      </c>
      <c r="S180" s="222"/>
      <c r="T180" s="224">
        <f>SUM(T181:T211)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84</v>
      </c>
      <c r="AT180" s="226" t="s">
        <v>76</v>
      </c>
      <c r="AU180" s="226" t="s">
        <v>84</v>
      </c>
      <c r="AY180" s="225" t="s">
        <v>281</v>
      </c>
      <c r="BK180" s="227">
        <f>SUM(BK181:BK211)</f>
        <v>0</v>
      </c>
    </row>
    <row r="181" s="2" customFormat="1" ht="66.75" customHeight="1">
      <c r="A181" s="39"/>
      <c r="B181" s="40"/>
      <c r="C181" s="230" t="s">
        <v>749</v>
      </c>
      <c r="D181" s="230" t="s">
        <v>283</v>
      </c>
      <c r="E181" s="231" t="s">
        <v>2604</v>
      </c>
      <c r="F181" s="232" t="s">
        <v>2605</v>
      </c>
      <c r="G181" s="233" t="s">
        <v>1676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2606</v>
      </c>
    </row>
    <row r="182" s="2" customFormat="1" ht="78" customHeight="1">
      <c r="A182" s="39"/>
      <c r="B182" s="40"/>
      <c r="C182" s="230" t="s">
        <v>768</v>
      </c>
      <c r="D182" s="230" t="s">
        <v>283</v>
      </c>
      <c r="E182" s="231" t="s">
        <v>2607</v>
      </c>
      <c r="F182" s="232" t="s">
        <v>2608</v>
      </c>
      <c r="G182" s="233" t="s">
        <v>1676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2609</v>
      </c>
    </row>
    <row r="183" s="2" customFormat="1" ht="16.5" customHeight="1">
      <c r="A183" s="39"/>
      <c r="B183" s="40"/>
      <c r="C183" s="230" t="s">
        <v>785</v>
      </c>
      <c r="D183" s="230" t="s">
        <v>283</v>
      </c>
      <c r="E183" s="231" t="s">
        <v>2610</v>
      </c>
      <c r="F183" s="232" t="s">
        <v>2611</v>
      </c>
      <c r="G183" s="233" t="s">
        <v>1676</v>
      </c>
      <c r="H183" s="234">
        <v>4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2612</v>
      </c>
    </row>
    <row r="184" s="2" customFormat="1" ht="16.5" customHeight="1">
      <c r="A184" s="39"/>
      <c r="B184" s="40"/>
      <c r="C184" s="230" t="s">
        <v>830</v>
      </c>
      <c r="D184" s="230" t="s">
        <v>283</v>
      </c>
      <c r="E184" s="231" t="s">
        <v>2613</v>
      </c>
      <c r="F184" s="232" t="s">
        <v>2614</v>
      </c>
      <c r="G184" s="233" t="s">
        <v>1676</v>
      </c>
      <c r="H184" s="234">
        <v>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2615</v>
      </c>
    </row>
    <row r="185" s="2" customFormat="1" ht="16.5" customHeight="1">
      <c r="A185" s="39"/>
      <c r="B185" s="40"/>
      <c r="C185" s="230" t="s">
        <v>916</v>
      </c>
      <c r="D185" s="230" t="s">
        <v>283</v>
      </c>
      <c r="E185" s="231" t="s">
        <v>2616</v>
      </c>
      <c r="F185" s="232" t="s">
        <v>2617</v>
      </c>
      <c r="G185" s="233" t="s">
        <v>1676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2618</v>
      </c>
    </row>
    <row r="186" s="2" customFormat="1" ht="16.5" customHeight="1">
      <c r="A186" s="39"/>
      <c r="B186" s="40"/>
      <c r="C186" s="230" t="s">
        <v>1004</v>
      </c>
      <c r="D186" s="230" t="s">
        <v>283</v>
      </c>
      <c r="E186" s="231" t="s">
        <v>2619</v>
      </c>
      <c r="F186" s="232" t="s">
        <v>2620</v>
      </c>
      <c r="G186" s="233" t="s">
        <v>1676</v>
      </c>
      <c r="H186" s="234">
        <v>2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2621</v>
      </c>
    </row>
    <row r="187" s="2" customFormat="1" ht="24.15" customHeight="1">
      <c r="A187" s="39"/>
      <c r="B187" s="40"/>
      <c r="C187" s="230" t="s">
        <v>662</v>
      </c>
      <c r="D187" s="230" t="s">
        <v>283</v>
      </c>
      <c r="E187" s="231" t="s">
        <v>2622</v>
      </c>
      <c r="F187" s="232" t="s">
        <v>2623</v>
      </c>
      <c r="G187" s="233" t="s">
        <v>1676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2624</v>
      </c>
    </row>
    <row r="188" s="2" customFormat="1" ht="24.15" customHeight="1">
      <c r="A188" s="39"/>
      <c r="B188" s="40"/>
      <c r="C188" s="230" t="s">
        <v>648</v>
      </c>
      <c r="D188" s="230" t="s">
        <v>283</v>
      </c>
      <c r="E188" s="231" t="s">
        <v>2625</v>
      </c>
      <c r="F188" s="232" t="s">
        <v>2626</v>
      </c>
      <c r="G188" s="233" t="s">
        <v>1676</v>
      </c>
      <c r="H188" s="234">
        <v>4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2627</v>
      </c>
    </row>
    <row r="189" s="2" customFormat="1" ht="37.8" customHeight="1">
      <c r="A189" s="39"/>
      <c r="B189" s="40"/>
      <c r="C189" s="230" t="s">
        <v>1432</v>
      </c>
      <c r="D189" s="230" t="s">
        <v>283</v>
      </c>
      <c r="E189" s="231" t="s">
        <v>2628</v>
      </c>
      <c r="F189" s="232" t="s">
        <v>2542</v>
      </c>
      <c r="G189" s="233" t="s">
        <v>2543</v>
      </c>
      <c r="H189" s="234">
        <v>25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2629</v>
      </c>
    </row>
    <row r="190" s="2" customFormat="1" ht="37.8" customHeight="1">
      <c r="A190" s="39"/>
      <c r="B190" s="40"/>
      <c r="C190" s="230" t="s">
        <v>1436</v>
      </c>
      <c r="D190" s="230" t="s">
        <v>283</v>
      </c>
      <c r="E190" s="231" t="s">
        <v>2630</v>
      </c>
      <c r="F190" s="232" t="s">
        <v>2546</v>
      </c>
      <c r="G190" s="233" t="s">
        <v>2543</v>
      </c>
      <c r="H190" s="234">
        <v>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2631</v>
      </c>
    </row>
    <row r="191" s="2" customFormat="1" ht="24.15" customHeight="1">
      <c r="A191" s="39"/>
      <c r="B191" s="40"/>
      <c r="C191" s="230" t="s">
        <v>1440</v>
      </c>
      <c r="D191" s="230" t="s">
        <v>283</v>
      </c>
      <c r="E191" s="231" t="s">
        <v>2632</v>
      </c>
      <c r="F191" s="232" t="s">
        <v>2549</v>
      </c>
      <c r="G191" s="233" t="s">
        <v>2550</v>
      </c>
      <c r="H191" s="234">
        <v>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2633</v>
      </c>
    </row>
    <row r="192" s="2" customFormat="1" ht="24.15" customHeight="1">
      <c r="A192" s="39"/>
      <c r="B192" s="40"/>
      <c r="C192" s="230" t="s">
        <v>1444</v>
      </c>
      <c r="D192" s="230" t="s">
        <v>283</v>
      </c>
      <c r="E192" s="231" t="s">
        <v>2634</v>
      </c>
      <c r="F192" s="232" t="s">
        <v>2635</v>
      </c>
      <c r="G192" s="233" t="s">
        <v>2550</v>
      </c>
      <c r="H192" s="234">
        <v>32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2636</v>
      </c>
    </row>
    <row r="193" s="2" customFormat="1" ht="24.15" customHeight="1">
      <c r="A193" s="39"/>
      <c r="B193" s="40"/>
      <c r="C193" s="230" t="s">
        <v>1448</v>
      </c>
      <c r="D193" s="230" t="s">
        <v>283</v>
      </c>
      <c r="E193" s="231" t="s">
        <v>2637</v>
      </c>
      <c r="F193" s="232" t="s">
        <v>2638</v>
      </c>
      <c r="G193" s="233" t="s">
        <v>2550</v>
      </c>
      <c r="H193" s="234">
        <v>25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2639</v>
      </c>
    </row>
    <row r="194" s="2" customFormat="1" ht="24.15" customHeight="1">
      <c r="A194" s="39"/>
      <c r="B194" s="40"/>
      <c r="C194" s="230" t="s">
        <v>1452</v>
      </c>
      <c r="D194" s="230" t="s">
        <v>283</v>
      </c>
      <c r="E194" s="231" t="s">
        <v>2640</v>
      </c>
      <c r="F194" s="232" t="s">
        <v>2641</v>
      </c>
      <c r="G194" s="233" t="s">
        <v>2550</v>
      </c>
      <c r="H194" s="234">
        <v>15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2642</v>
      </c>
    </row>
    <row r="195" s="2" customFormat="1" ht="24.15" customHeight="1">
      <c r="A195" s="39"/>
      <c r="B195" s="40"/>
      <c r="C195" s="230" t="s">
        <v>1456</v>
      </c>
      <c r="D195" s="230" t="s">
        <v>283</v>
      </c>
      <c r="E195" s="231" t="s">
        <v>2643</v>
      </c>
      <c r="F195" s="232" t="s">
        <v>2644</v>
      </c>
      <c r="G195" s="233" t="s">
        <v>2550</v>
      </c>
      <c r="H195" s="234">
        <v>15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2645</v>
      </c>
    </row>
    <row r="196" s="2" customFormat="1" ht="16.5" customHeight="1">
      <c r="A196" s="39"/>
      <c r="B196" s="40"/>
      <c r="C196" s="230" t="s">
        <v>1460</v>
      </c>
      <c r="D196" s="230" t="s">
        <v>283</v>
      </c>
      <c r="E196" s="231" t="s">
        <v>2646</v>
      </c>
      <c r="F196" s="232" t="s">
        <v>2562</v>
      </c>
      <c r="G196" s="233" t="s">
        <v>2550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2647</v>
      </c>
    </row>
    <row r="197" s="2" customFormat="1" ht="16.5" customHeight="1">
      <c r="A197" s="39"/>
      <c r="B197" s="40"/>
      <c r="C197" s="230" t="s">
        <v>1464</v>
      </c>
      <c r="D197" s="230" t="s">
        <v>283</v>
      </c>
      <c r="E197" s="231" t="s">
        <v>2648</v>
      </c>
      <c r="F197" s="232" t="s">
        <v>2565</v>
      </c>
      <c r="G197" s="233" t="s">
        <v>2550</v>
      </c>
      <c r="H197" s="234">
        <v>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2649</v>
      </c>
    </row>
    <row r="198" s="2" customFormat="1" ht="16.5" customHeight="1">
      <c r="A198" s="39"/>
      <c r="B198" s="40"/>
      <c r="C198" s="230" t="s">
        <v>1468</v>
      </c>
      <c r="D198" s="230" t="s">
        <v>283</v>
      </c>
      <c r="E198" s="231" t="s">
        <v>2650</v>
      </c>
      <c r="F198" s="232" t="s">
        <v>2651</v>
      </c>
      <c r="G198" s="233" t="s">
        <v>2550</v>
      </c>
      <c r="H198" s="234">
        <v>3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2652</v>
      </c>
    </row>
    <row r="199" s="2" customFormat="1" ht="21.75" customHeight="1">
      <c r="A199" s="39"/>
      <c r="B199" s="40"/>
      <c r="C199" s="230" t="s">
        <v>1472</v>
      </c>
      <c r="D199" s="230" t="s">
        <v>283</v>
      </c>
      <c r="E199" s="231" t="s">
        <v>2653</v>
      </c>
      <c r="F199" s="232" t="s">
        <v>2574</v>
      </c>
      <c r="G199" s="233" t="s">
        <v>2543</v>
      </c>
      <c r="H199" s="234">
        <v>65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2654</v>
      </c>
    </row>
    <row r="200" s="2" customFormat="1" ht="21.75" customHeight="1">
      <c r="A200" s="39"/>
      <c r="B200" s="40"/>
      <c r="C200" s="230" t="s">
        <v>1476</v>
      </c>
      <c r="D200" s="230" t="s">
        <v>283</v>
      </c>
      <c r="E200" s="231" t="s">
        <v>2655</v>
      </c>
      <c r="F200" s="232" t="s">
        <v>2571</v>
      </c>
      <c r="G200" s="233" t="s">
        <v>2543</v>
      </c>
      <c r="H200" s="234">
        <v>28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2656</v>
      </c>
    </row>
    <row r="201" s="2" customFormat="1" ht="16.5" customHeight="1">
      <c r="A201" s="39"/>
      <c r="B201" s="40"/>
      <c r="C201" s="230" t="s">
        <v>1480</v>
      </c>
      <c r="D201" s="230" t="s">
        <v>283</v>
      </c>
      <c r="E201" s="231" t="s">
        <v>2657</v>
      </c>
      <c r="F201" s="232" t="s">
        <v>2577</v>
      </c>
      <c r="G201" s="233" t="s">
        <v>2494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2658</v>
      </c>
    </row>
    <row r="202" s="2" customFormat="1" ht="16.5" customHeight="1">
      <c r="A202" s="39"/>
      <c r="B202" s="40"/>
      <c r="C202" s="230" t="s">
        <v>1484</v>
      </c>
      <c r="D202" s="230" t="s">
        <v>283</v>
      </c>
      <c r="E202" s="231" t="s">
        <v>2659</v>
      </c>
      <c r="F202" s="232" t="s">
        <v>2611</v>
      </c>
      <c r="G202" s="233" t="s">
        <v>1676</v>
      </c>
      <c r="H202" s="234">
        <v>4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2660</v>
      </c>
    </row>
    <row r="203" s="2" customFormat="1" ht="16.5" customHeight="1">
      <c r="A203" s="39"/>
      <c r="B203" s="40"/>
      <c r="C203" s="230" t="s">
        <v>1488</v>
      </c>
      <c r="D203" s="230" t="s">
        <v>283</v>
      </c>
      <c r="E203" s="231" t="s">
        <v>2661</v>
      </c>
      <c r="F203" s="232" t="s">
        <v>2614</v>
      </c>
      <c r="G203" s="233" t="s">
        <v>1676</v>
      </c>
      <c r="H203" s="234">
        <v>2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2662</v>
      </c>
    </row>
    <row r="204" s="2" customFormat="1" ht="16.5" customHeight="1">
      <c r="A204" s="39"/>
      <c r="B204" s="40"/>
      <c r="C204" s="230" t="s">
        <v>1492</v>
      </c>
      <c r="D204" s="230" t="s">
        <v>283</v>
      </c>
      <c r="E204" s="231" t="s">
        <v>2663</v>
      </c>
      <c r="F204" s="232" t="s">
        <v>2664</v>
      </c>
      <c r="G204" s="233" t="s">
        <v>1676</v>
      </c>
      <c r="H204" s="234">
        <v>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2665</v>
      </c>
    </row>
    <row r="205" s="2" customFormat="1" ht="16.5" customHeight="1">
      <c r="A205" s="39"/>
      <c r="B205" s="40"/>
      <c r="C205" s="230" t="s">
        <v>1496</v>
      </c>
      <c r="D205" s="230" t="s">
        <v>283</v>
      </c>
      <c r="E205" s="231" t="s">
        <v>2666</v>
      </c>
      <c r="F205" s="232" t="s">
        <v>2664</v>
      </c>
      <c r="G205" s="233" t="s">
        <v>1676</v>
      </c>
      <c r="H205" s="234">
        <v>4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2667</v>
      </c>
    </row>
    <row r="206" s="2" customFormat="1" ht="16.5" customHeight="1">
      <c r="A206" s="39"/>
      <c r="B206" s="40"/>
      <c r="C206" s="230" t="s">
        <v>1500</v>
      </c>
      <c r="D206" s="230" t="s">
        <v>283</v>
      </c>
      <c r="E206" s="231" t="s">
        <v>2668</v>
      </c>
      <c r="F206" s="232" t="s">
        <v>2617</v>
      </c>
      <c r="G206" s="233" t="s">
        <v>1676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2669</v>
      </c>
    </row>
    <row r="207" s="2" customFormat="1" ht="16.5" customHeight="1">
      <c r="A207" s="39"/>
      <c r="B207" s="40"/>
      <c r="C207" s="230" t="s">
        <v>1504</v>
      </c>
      <c r="D207" s="230" t="s">
        <v>283</v>
      </c>
      <c r="E207" s="231" t="s">
        <v>2670</v>
      </c>
      <c r="F207" s="232" t="s">
        <v>2671</v>
      </c>
      <c r="G207" s="233" t="s">
        <v>1676</v>
      </c>
      <c r="H207" s="234">
        <v>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2672</v>
      </c>
    </row>
    <row r="208" s="2" customFormat="1" ht="16.5" customHeight="1">
      <c r="A208" s="39"/>
      <c r="B208" s="40"/>
      <c r="C208" s="230" t="s">
        <v>1508</v>
      </c>
      <c r="D208" s="230" t="s">
        <v>283</v>
      </c>
      <c r="E208" s="231" t="s">
        <v>2673</v>
      </c>
      <c r="F208" s="232" t="s">
        <v>2595</v>
      </c>
      <c r="G208" s="233" t="s">
        <v>1676</v>
      </c>
      <c r="H208" s="234">
        <v>6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2674</v>
      </c>
    </row>
    <row r="209" s="2" customFormat="1" ht="16.5" customHeight="1">
      <c r="A209" s="39"/>
      <c r="B209" s="40"/>
      <c r="C209" s="230" t="s">
        <v>1512</v>
      </c>
      <c r="D209" s="230" t="s">
        <v>283</v>
      </c>
      <c r="E209" s="231" t="s">
        <v>2675</v>
      </c>
      <c r="F209" s="232" t="s">
        <v>2676</v>
      </c>
      <c r="G209" s="233" t="s">
        <v>1676</v>
      </c>
      <c r="H209" s="234">
        <v>6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2677</v>
      </c>
    </row>
    <row r="210" s="2" customFormat="1" ht="21.75" customHeight="1">
      <c r="A210" s="39"/>
      <c r="B210" s="40"/>
      <c r="C210" s="230" t="s">
        <v>1516</v>
      </c>
      <c r="D210" s="230" t="s">
        <v>283</v>
      </c>
      <c r="E210" s="231" t="s">
        <v>2678</v>
      </c>
      <c r="F210" s="232" t="s">
        <v>2679</v>
      </c>
      <c r="G210" s="233" t="s">
        <v>1676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2680</v>
      </c>
    </row>
    <row r="211" s="2" customFormat="1" ht="21.75" customHeight="1">
      <c r="A211" s="39"/>
      <c r="B211" s="40"/>
      <c r="C211" s="230" t="s">
        <v>1520</v>
      </c>
      <c r="D211" s="230" t="s">
        <v>283</v>
      </c>
      <c r="E211" s="231" t="s">
        <v>2681</v>
      </c>
      <c r="F211" s="232" t="s">
        <v>2679</v>
      </c>
      <c r="G211" s="233" t="s">
        <v>1676</v>
      </c>
      <c r="H211" s="234">
        <v>1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2682</v>
      </c>
    </row>
    <row r="212" s="12" customFormat="1" ht="22.8" customHeight="1">
      <c r="A212" s="12"/>
      <c r="B212" s="214"/>
      <c r="C212" s="215"/>
      <c r="D212" s="216" t="s">
        <v>76</v>
      </c>
      <c r="E212" s="228" t="s">
        <v>2183</v>
      </c>
      <c r="F212" s="228" t="s">
        <v>2683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SUM(P213:P234)</f>
        <v>0</v>
      </c>
      <c r="Q212" s="222"/>
      <c r="R212" s="223">
        <f>SUM(R213:R234)</f>
        <v>0</v>
      </c>
      <c r="S212" s="222"/>
      <c r="T212" s="224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84</v>
      </c>
      <c r="AT212" s="226" t="s">
        <v>76</v>
      </c>
      <c r="AU212" s="226" t="s">
        <v>84</v>
      </c>
      <c r="AY212" s="225" t="s">
        <v>281</v>
      </c>
      <c r="BK212" s="227">
        <f>SUM(BK213:BK234)</f>
        <v>0</v>
      </c>
    </row>
    <row r="213" s="2" customFormat="1" ht="66.75" customHeight="1">
      <c r="A213" s="39"/>
      <c r="B213" s="40"/>
      <c r="C213" s="230" t="s">
        <v>1524</v>
      </c>
      <c r="D213" s="230" t="s">
        <v>283</v>
      </c>
      <c r="E213" s="231" t="s">
        <v>2684</v>
      </c>
      <c r="F213" s="232" t="s">
        <v>2685</v>
      </c>
      <c r="G213" s="233" t="s">
        <v>1676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2686</v>
      </c>
    </row>
    <row r="214" s="2" customFormat="1" ht="16.5" customHeight="1">
      <c r="A214" s="39"/>
      <c r="B214" s="40"/>
      <c r="C214" s="230" t="s">
        <v>1528</v>
      </c>
      <c r="D214" s="230" t="s">
        <v>283</v>
      </c>
      <c r="E214" s="231" t="s">
        <v>2687</v>
      </c>
      <c r="F214" s="232" t="s">
        <v>2611</v>
      </c>
      <c r="G214" s="233" t="s">
        <v>1676</v>
      </c>
      <c r="H214" s="234">
        <v>4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2688</v>
      </c>
    </row>
    <row r="215" s="2" customFormat="1" ht="16.5" customHeight="1">
      <c r="A215" s="39"/>
      <c r="B215" s="40"/>
      <c r="C215" s="230" t="s">
        <v>1532</v>
      </c>
      <c r="D215" s="230" t="s">
        <v>283</v>
      </c>
      <c r="E215" s="231" t="s">
        <v>2689</v>
      </c>
      <c r="F215" s="232" t="s">
        <v>2690</v>
      </c>
      <c r="G215" s="233" t="s">
        <v>1676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2691</v>
      </c>
    </row>
    <row r="216" s="2" customFormat="1" ht="16.5" customHeight="1">
      <c r="A216" s="39"/>
      <c r="B216" s="40"/>
      <c r="C216" s="230" t="s">
        <v>1536</v>
      </c>
      <c r="D216" s="230" t="s">
        <v>283</v>
      </c>
      <c r="E216" s="231" t="s">
        <v>2692</v>
      </c>
      <c r="F216" s="232" t="s">
        <v>2693</v>
      </c>
      <c r="G216" s="233" t="s">
        <v>1676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119</v>
      </c>
      <c r="AT216" s="242" t="s">
        <v>283</v>
      </c>
      <c r="AU216" s="242" t="s">
        <v>86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119</v>
      </c>
      <c r="BM216" s="242" t="s">
        <v>2694</v>
      </c>
    </row>
    <row r="217" s="2" customFormat="1" ht="16.5" customHeight="1">
      <c r="A217" s="39"/>
      <c r="B217" s="40"/>
      <c r="C217" s="230" t="s">
        <v>1540</v>
      </c>
      <c r="D217" s="230" t="s">
        <v>283</v>
      </c>
      <c r="E217" s="231" t="s">
        <v>2695</v>
      </c>
      <c r="F217" s="232" t="s">
        <v>2696</v>
      </c>
      <c r="G217" s="233" t="s">
        <v>1676</v>
      </c>
      <c r="H217" s="234">
        <v>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2697</v>
      </c>
    </row>
    <row r="218" s="2" customFormat="1" ht="16.5" customHeight="1">
      <c r="A218" s="39"/>
      <c r="B218" s="40"/>
      <c r="C218" s="230" t="s">
        <v>1544</v>
      </c>
      <c r="D218" s="230" t="s">
        <v>283</v>
      </c>
      <c r="E218" s="231" t="s">
        <v>2698</v>
      </c>
      <c r="F218" s="232" t="s">
        <v>2699</v>
      </c>
      <c r="G218" s="233" t="s">
        <v>1676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2700</v>
      </c>
    </row>
    <row r="219" s="2" customFormat="1" ht="16.5" customHeight="1">
      <c r="A219" s="39"/>
      <c r="B219" s="40"/>
      <c r="C219" s="230" t="s">
        <v>1548</v>
      </c>
      <c r="D219" s="230" t="s">
        <v>283</v>
      </c>
      <c r="E219" s="231" t="s">
        <v>2701</v>
      </c>
      <c r="F219" s="232" t="s">
        <v>2702</v>
      </c>
      <c r="G219" s="233" t="s">
        <v>1676</v>
      </c>
      <c r="H219" s="234">
        <v>2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2703</v>
      </c>
    </row>
    <row r="220" s="2" customFormat="1" ht="24.15" customHeight="1">
      <c r="A220" s="39"/>
      <c r="B220" s="40"/>
      <c r="C220" s="230" t="s">
        <v>1552</v>
      </c>
      <c r="D220" s="230" t="s">
        <v>283</v>
      </c>
      <c r="E220" s="231" t="s">
        <v>2704</v>
      </c>
      <c r="F220" s="232" t="s">
        <v>2506</v>
      </c>
      <c r="G220" s="233" t="s">
        <v>1676</v>
      </c>
      <c r="H220" s="234">
        <v>3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2705</v>
      </c>
    </row>
    <row r="221" s="2" customFormat="1" ht="16.5" customHeight="1">
      <c r="A221" s="39"/>
      <c r="B221" s="40"/>
      <c r="C221" s="230" t="s">
        <v>1560</v>
      </c>
      <c r="D221" s="230" t="s">
        <v>283</v>
      </c>
      <c r="E221" s="231" t="s">
        <v>2706</v>
      </c>
      <c r="F221" s="232" t="s">
        <v>2611</v>
      </c>
      <c r="G221" s="233" t="s">
        <v>1676</v>
      </c>
      <c r="H221" s="234">
        <v>4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2707</v>
      </c>
    </row>
    <row r="222" s="2" customFormat="1" ht="16.5" customHeight="1">
      <c r="A222" s="39"/>
      <c r="B222" s="40"/>
      <c r="C222" s="230" t="s">
        <v>1564</v>
      </c>
      <c r="D222" s="230" t="s">
        <v>283</v>
      </c>
      <c r="E222" s="231" t="s">
        <v>2708</v>
      </c>
      <c r="F222" s="232" t="s">
        <v>2690</v>
      </c>
      <c r="G222" s="233" t="s">
        <v>1676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2709</v>
      </c>
    </row>
    <row r="223" s="2" customFormat="1" ht="16.5" customHeight="1">
      <c r="A223" s="39"/>
      <c r="B223" s="40"/>
      <c r="C223" s="230" t="s">
        <v>1568</v>
      </c>
      <c r="D223" s="230" t="s">
        <v>283</v>
      </c>
      <c r="E223" s="231" t="s">
        <v>2710</v>
      </c>
      <c r="F223" s="232" t="s">
        <v>2693</v>
      </c>
      <c r="G223" s="233" t="s">
        <v>1676</v>
      </c>
      <c r="H223" s="234">
        <v>3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2711</v>
      </c>
    </row>
    <row r="224" s="2" customFormat="1" ht="16.5" customHeight="1">
      <c r="A224" s="39"/>
      <c r="B224" s="40"/>
      <c r="C224" s="230" t="s">
        <v>1572</v>
      </c>
      <c r="D224" s="230" t="s">
        <v>283</v>
      </c>
      <c r="E224" s="231" t="s">
        <v>2712</v>
      </c>
      <c r="F224" s="232" t="s">
        <v>2699</v>
      </c>
      <c r="G224" s="233" t="s">
        <v>1676</v>
      </c>
      <c r="H224" s="234">
        <v>3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2713</v>
      </c>
    </row>
    <row r="225" s="2" customFormat="1" ht="24.15" customHeight="1">
      <c r="A225" s="39"/>
      <c r="B225" s="40"/>
      <c r="C225" s="230" t="s">
        <v>1576</v>
      </c>
      <c r="D225" s="230" t="s">
        <v>283</v>
      </c>
      <c r="E225" s="231" t="s">
        <v>2714</v>
      </c>
      <c r="F225" s="232" t="s">
        <v>2715</v>
      </c>
      <c r="G225" s="233" t="s">
        <v>1676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2716</v>
      </c>
    </row>
    <row r="226" s="2" customFormat="1" ht="16.5" customHeight="1">
      <c r="A226" s="39"/>
      <c r="B226" s="40"/>
      <c r="C226" s="230" t="s">
        <v>1580</v>
      </c>
      <c r="D226" s="230" t="s">
        <v>283</v>
      </c>
      <c r="E226" s="231" t="s">
        <v>2717</v>
      </c>
      <c r="F226" s="232" t="s">
        <v>2595</v>
      </c>
      <c r="G226" s="233" t="s">
        <v>1676</v>
      </c>
      <c r="H226" s="234">
        <v>4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2718</v>
      </c>
    </row>
    <row r="227" s="2" customFormat="1" ht="24.15" customHeight="1">
      <c r="A227" s="39"/>
      <c r="B227" s="40"/>
      <c r="C227" s="230" t="s">
        <v>1584</v>
      </c>
      <c r="D227" s="230" t="s">
        <v>283</v>
      </c>
      <c r="E227" s="231" t="s">
        <v>2719</v>
      </c>
      <c r="F227" s="232" t="s">
        <v>2720</v>
      </c>
      <c r="G227" s="233" t="s">
        <v>2550</v>
      </c>
      <c r="H227" s="234">
        <v>15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2721</v>
      </c>
    </row>
    <row r="228" s="2" customFormat="1" ht="24.15" customHeight="1">
      <c r="A228" s="39"/>
      <c r="B228" s="40"/>
      <c r="C228" s="230" t="s">
        <v>1588</v>
      </c>
      <c r="D228" s="230" t="s">
        <v>283</v>
      </c>
      <c r="E228" s="231" t="s">
        <v>2722</v>
      </c>
      <c r="F228" s="232" t="s">
        <v>2723</v>
      </c>
      <c r="G228" s="233" t="s">
        <v>2550</v>
      </c>
      <c r="H228" s="234">
        <v>105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2724</v>
      </c>
    </row>
    <row r="229" s="2" customFormat="1" ht="16.5" customHeight="1">
      <c r="A229" s="39"/>
      <c r="B229" s="40"/>
      <c r="C229" s="230" t="s">
        <v>1592</v>
      </c>
      <c r="D229" s="230" t="s">
        <v>283</v>
      </c>
      <c r="E229" s="231" t="s">
        <v>2725</v>
      </c>
      <c r="F229" s="232" t="s">
        <v>2562</v>
      </c>
      <c r="G229" s="233" t="s">
        <v>2550</v>
      </c>
      <c r="H229" s="234">
        <v>5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2726</v>
      </c>
    </row>
    <row r="230" s="2" customFormat="1" ht="16.5" customHeight="1">
      <c r="A230" s="39"/>
      <c r="B230" s="40"/>
      <c r="C230" s="230" t="s">
        <v>1596</v>
      </c>
      <c r="D230" s="230" t="s">
        <v>283</v>
      </c>
      <c r="E230" s="231" t="s">
        <v>2727</v>
      </c>
      <c r="F230" s="232" t="s">
        <v>2565</v>
      </c>
      <c r="G230" s="233" t="s">
        <v>2550</v>
      </c>
      <c r="H230" s="234">
        <v>6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2728</v>
      </c>
    </row>
    <row r="231" s="2" customFormat="1" ht="24.15" customHeight="1">
      <c r="A231" s="39"/>
      <c r="B231" s="40"/>
      <c r="C231" s="230" t="s">
        <v>1600</v>
      </c>
      <c r="D231" s="230" t="s">
        <v>283</v>
      </c>
      <c r="E231" s="231" t="s">
        <v>2729</v>
      </c>
      <c r="F231" s="232" t="s">
        <v>2568</v>
      </c>
      <c r="G231" s="233" t="s">
        <v>2543</v>
      </c>
      <c r="H231" s="234">
        <v>40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2730</v>
      </c>
    </row>
    <row r="232" s="2" customFormat="1" ht="21.75" customHeight="1">
      <c r="A232" s="39"/>
      <c r="B232" s="40"/>
      <c r="C232" s="230" t="s">
        <v>1604</v>
      </c>
      <c r="D232" s="230" t="s">
        <v>283</v>
      </c>
      <c r="E232" s="231" t="s">
        <v>2731</v>
      </c>
      <c r="F232" s="232" t="s">
        <v>2574</v>
      </c>
      <c r="G232" s="233" t="s">
        <v>2543</v>
      </c>
      <c r="H232" s="234">
        <v>22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2732</v>
      </c>
    </row>
    <row r="233" s="2" customFormat="1" ht="21.75" customHeight="1">
      <c r="A233" s="39"/>
      <c r="B233" s="40"/>
      <c r="C233" s="230" t="s">
        <v>1608</v>
      </c>
      <c r="D233" s="230" t="s">
        <v>283</v>
      </c>
      <c r="E233" s="231" t="s">
        <v>2733</v>
      </c>
      <c r="F233" s="232" t="s">
        <v>2571</v>
      </c>
      <c r="G233" s="233" t="s">
        <v>2543</v>
      </c>
      <c r="H233" s="234">
        <v>20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2734</v>
      </c>
    </row>
    <row r="234" s="2" customFormat="1" ht="16.5" customHeight="1">
      <c r="A234" s="39"/>
      <c r="B234" s="40"/>
      <c r="C234" s="230" t="s">
        <v>1612</v>
      </c>
      <c r="D234" s="230" t="s">
        <v>283</v>
      </c>
      <c r="E234" s="231" t="s">
        <v>2735</v>
      </c>
      <c r="F234" s="232" t="s">
        <v>2577</v>
      </c>
      <c r="G234" s="233" t="s">
        <v>2494</v>
      </c>
      <c r="H234" s="234">
        <v>1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2736</v>
      </c>
    </row>
    <row r="235" s="12" customFormat="1" ht="22.8" customHeight="1">
      <c r="A235" s="12"/>
      <c r="B235" s="214"/>
      <c r="C235" s="215"/>
      <c r="D235" s="216" t="s">
        <v>76</v>
      </c>
      <c r="E235" s="228" t="s">
        <v>2253</v>
      </c>
      <c r="F235" s="228" t="s">
        <v>2737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SUM(P236:P286)</f>
        <v>0</v>
      </c>
      <c r="Q235" s="222"/>
      <c r="R235" s="223">
        <f>SUM(R236:R286)</f>
        <v>0</v>
      </c>
      <c r="S235" s="222"/>
      <c r="T235" s="224">
        <f>SUM(T236:T286)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84</v>
      </c>
      <c r="AT235" s="226" t="s">
        <v>76</v>
      </c>
      <c r="AU235" s="226" t="s">
        <v>84</v>
      </c>
      <c r="AY235" s="225" t="s">
        <v>281</v>
      </c>
      <c r="BK235" s="227">
        <f>SUM(BK236:BK286)</f>
        <v>0</v>
      </c>
    </row>
    <row r="236" s="2" customFormat="1" ht="66.75" customHeight="1">
      <c r="A236" s="39"/>
      <c r="B236" s="40"/>
      <c r="C236" s="230" t="s">
        <v>1616</v>
      </c>
      <c r="D236" s="230" t="s">
        <v>283</v>
      </c>
      <c r="E236" s="231" t="s">
        <v>2738</v>
      </c>
      <c r="F236" s="232" t="s">
        <v>2739</v>
      </c>
      <c r="G236" s="233" t="s">
        <v>1676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119</v>
      </c>
      <c r="AT236" s="242" t="s">
        <v>283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119</v>
      </c>
      <c r="BM236" s="242" t="s">
        <v>2740</v>
      </c>
    </row>
    <row r="237" s="2" customFormat="1" ht="33" customHeight="1">
      <c r="A237" s="39"/>
      <c r="B237" s="40"/>
      <c r="C237" s="230" t="s">
        <v>1620</v>
      </c>
      <c r="D237" s="230" t="s">
        <v>283</v>
      </c>
      <c r="E237" s="231" t="s">
        <v>2741</v>
      </c>
      <c r="F237" s="232" t="s">
        <v>2742</v>
      </c>
      <c r="G237" s="233" t="s">
        <v>1676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2743</v>
      </c>
    </row>
    <row r="238" s="2" customFormat="1" ht="24.15" customHeight="1">
      <c r="A238" s="39"/>
      <c r="B238" s="40"/>
      <c r="C238" s="230" t="s">
        <v>1624</v>
      </c>
      <c r="D238" s="230" t="s">
        <v>283</v>
      </c>
      <c r="E238" s="231" t="s">
        <v>2744</v>
      </c>
      <c r="F238" s="232" t="s">
        <v>2490</v>
      </c>
      <c r="G238" s="233" t="s">
        <v>1697</v>
      </c>
      <c r="H238" s="234">
        <v>35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2745</v>
      </c>
    </row>
    <row r="239" s="2" customFormat="1" ht="16.5" customHeight="1">
      <c r="A239" s="39"/>
      <c r="B239" s="40"/>
      <c r="C239" s="230" t="s">
        <v>1628</v>
      </c>
      <c r="D239" s="230" t="s">
        <v>283</v>
      </c>
      <c r="E239" s="231" t="s">
        <v>2746</v>
      </c>
      <c r="F239" s="232" t="s">
        <v>2493</v>
      </c>
      <c r="G239" s="233" t="s">
        <v>2494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119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119</v>
      </c>
      <c r="BM239" s="242" t="s">
        <v>2747</v>
      </c>
    </row>
    <row r="240" s="2" customFormat="1" ht="16.5" customHeight="1">
      <c r="A240" s="39"/>
      <c r="B240" s="40"/>
      <c r="C240" s="230" t="s">
        <v>1632</v>
      </c>
      <c r="D240" s="230" t="s">
        <v>283</v>
      </c>
      <c r="E240" s="231" t="s">
        <v>2748</v>
      </c>
      <c r="F240" s="232" t="s">
        <v>2664</v>
      </c>
      <c r="G240" s="233" t="s">
        <v>1676</v>
      </c>
      <c r="H240" s="234">
        <v>12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2749</v>
      </c>
    </row>
    <row r="241" s="2" customFormat="1" ht="16.5" customHeight="1">
      <c r="A241" s="39"/>
      <c r="B241" s="40"/>
      <c r="C241" s="230" t="s">
        <v>1636</v>
      </c>
      <c r="D241" s="230" t="s">
        <v>283</v>
      </c>
      <c r="E241" s="231" t="s">
        <v>2750</v>
      </c>
      <c r="F241" s="232" t="s">
        <v>2751</v>
      </c>
      <c r="G241" s="233" t="s">
        <v>1676</v>
      </c>
      <c r="H241" s="234">
        <v>2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119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119</v>
      </c>
      <c r="BM241" s="242" t="s">
        <v>2752</v>
      </c>
    </row>
    <row r="242" s="2" customFormat="1" ht="16.5" customHeight="1">
      <c r="A242" s="39"/>
      <c r="B242" s="40"/>
      <c r="C242" s="230" t="s">
        <v>1640</v>
      </c>
      <c r="D242" s="230" t="s">
        <v>283</v>
      </c>
      <c r="E242" s="231" t="s">
        <v>2753</v>
      </c>
      <c r="F242" s="232" t="s">
        <v>2754</v>
      </c>
      <c r="G242" s="233" t="s">
        <v>1676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2755</v>
      </c>
    </row>
    <row r="243" s="2" customFormat="1" ht="16.5" customHeight="1">
      <c r="A243" s="39"/>
      <c r="B243" s="40"/>
      <c r="C243" s="230" t="s">
        <v>1644</v>
      </c>
      <c r="D243" s="230" t="s">
        <v>283</v>
      </c>
      <c r="E243" s="231" t="s">
        <v>2756</v>
      </c>
      <c r="F243" s="232" t="s">
        <v>2693</v>
      </c>
      <c r="G243" s="233" t="s">
        <v>1676</v>
      </c>
      <c r="H243" s="234">
        <v>11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119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119</v>
      </c>
      <c r="BM243" s="242" t="s">
        <v>2757</v>
      </c>
    </row>
    <row r="244" s="2" customFormat="1" ht="16.5" customHeight="1">
      <c r="A244" s="39"/>
      <c r="B244" s="40"/>
      <c r="C244" s="230" t="s">
        <v>1648</v>
      </c>
      <c r="D244" s="230" t="s">
        <v>283</v>
      </c>
      <c r="E244" s="231" t="s">
        <v>2758</v>
      </c>
      <c r="F244" s="232" t="s">
        <v>2696</v>
      </c>
      <c r="G244" s="233" t="s">
        <v>1676</v>
      </c>
      <c r="H244" s="234">
        <v>2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2759</v>
      </c>
    </row>
    <row r="245" s="2" customFormat="1" ht="16.5" customHeight="1">
      <c r="A245" s="39"/>
      <c r="B245" s="40"/>
      <c r="C245" s="230" t="s">
        <v>1652</v>
      </c>
      <c r="D245" s="230" t="s">
        <v>283</v>
      </c>
      <c r="E245" s="231" t="s">
        <v>2760</v>
      </c>
      <c r="F245" s="232" t="s">
        <v>2699</v>
      </c>
      <c r="G245" s="233" t="s">
        <v>1676</v>
      </c>
      <c r="H245" s="234">
        <v>11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119</v>
      </c>
      <c r="AT245" s="242" t="s">
        <v>283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119</v>
      </c>
      <c r="BM245" s="242" t="s">
        <v>2761</v>
      </c>
    </row>
    <row r="246" s="2" customFormat="1" ht="16.5" customHeight="1">
      <c r="A246" s="39"/>
      <c r="B246" s="40"/>
      <c r="C246" s="230" t="s">
        <v>1656</v>
      </c>
      <c r="D246" s="230" t="s">
        <v>283</v>
      </c>
      <c r="E246" s="231" t="s">
        <v>2762</v>
      </c>
      <c r="F246" s="232" t="s">
        <v>2702</v>
      </c>
      <c r="G246" s="233" t="s">
        <v>1676</v>
      </c>
      <c r="H246" s="234">
        <v>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2763</v>
      </c>
    </row>
    <row r="247" s="2" customFormat="1" ht="24.15" customHeight="1">
      <c r="A247" s="39"/>
      <c r="B247" s="40"/>
      <c r="C247" s="230" t="s">
        <v>1662</v>
      </c>
      <c r="D247" s="230" t="s">
        <v>283</v>
      </c>
      <c r="E247" s="231" t="s">
        <v>2764</v>
      </c>
      <c r="F247" s="232" t="s">
        <v>2715</v>
      </c>
      <c r="G247" s="233" t="s">
        <v>1676</v>
      </c>
      <c r="H247" s="234">
        <v>3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119</v>
      </c>
      <c r="AT247" s="242" t="s">
        <v>283</v>
      </c>
      <c r="AU247" s="242" t="s">
        <v>86</v>
      </c>
      <c r="AY247" s="18" t="s">
        <v>281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119</v>
      </c>
      <c r="BM247" s="242" t="s">
        <v>2765</v>
      </c>
    </row>
    <row r="248" s="2" customFormat="1" ht="24.15" customHeight="1">
      <c r="A248" s="39"/>
      <c r="B248" s="40"/>
      <c r="C248" s="230" t="s">
        <v>1667</v>
      </c>
      <c r="D248" s="230" t="s">
        <v>283</v>
      </c>
      <c r="E248" s="231" t="s">
        <v>2766</v>
      </c>
      <c r="F248" s="232" t="s">
        <v>2506</v>
      </c>
      <c r="G248" s="233" t="s">
        <v>1676</v>
      </c>
      <c r="H248" s="234">
        <v>24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119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119</v>
      </c>
      <c r="BM248" s="242" t="s">
        <v>2767</v>
      </c>
    </row>
    <row r="249" s="2" customFormat="1" ht="24.15" customHeight="1">
      <c r="A249" s="39"/>
      <c r="B249" s="40"/>
      <c r="C249" s="230" t="s">
        <v>1673</v>
      </c>
      <c r="D249" s="230" t="s">
        <v>283</v>
      </c>
      <c r="E249" s="231" t="s">
        <v>2768</v>
      </c>
      <c r="F249" s="232" t="s">
        <v>2769</v>
      </c>
      <c r="G249" s="233" t="s">
        <v>1676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119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119</v>
      </c>
      <c r="BM249" s="242" t="s">
        <v>2770</v>
      </c>
    </row>
    <row r="250" s="2" customFormat="1" ht="24.15" customHeight="1">
      <c r="A250" s="39"/>
      <c r="B250" s="40"/>
      <c r="C250" s="230" t="s">
        <v>1679</v>
      </c>
      <c r="D250" s="230" t="s">
        <v>283</v>
      </c>
      <c r="E250" s="231" t="s">
        <v>2771</v>
      </c>
      <c r="F250" s="232" t="s">
        <v>2772</v>
      </c>
      <c r="G250" s="233" t="s">
        <v>1676</v>
      </c>
      <c r="H250" s="234">
        <v>10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119</v>
      </c>
      <c r="AT250" s="242" t="s">
        <v>283</v>
      </c>
      <c r="AU250" s="242" t="s">
        <v>86</v>
      </c>
      <c r="AY250" s="18" t="s">
        <v>281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119</v>
      </c>
      <c r="BM250" s="242" t="s">
        <v>2773</v>
      </c>
    </row>
    <row r="251" s="2" customFormat="1" ht="24.15" customHeight="1">
      <c r="A251" s="39"/>
      <c r="B251" s="40"/>
      <c r="C251" s="230" t="s">
        <v>1684</v>
      </c>
      <c r="D251" s="230" t="s">
        <v>283</v>
      </c>
      <c r="E251" s="231" t="s">
        <v>2774</v>
      </c>
      <c r="F251" s="232" t="s">
        <v>2775</v>
      </c>
      <c r="G251" s="233" t="s">
        <v>1676</v>
      </c>
      <c r="H251" s="234">
        <v>1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2776</v>
      </c>
    </row>
    <row r="252" s="2" customFormat="1" ht="24.15" customHeight="1">
      <c r="A252" s="39"/>
      <c r="B252" s="40"/>
      <c r="C252" s="230" t="s">
        <v>1700</v>
      </c>
      <c r="D252" s="230" t="s">
        <v>283</v>
      </c>
      <c r="E252" s="231" t="s">
        <v>2777</v>
      </c>
      <c r="F252" s="232" t="s">
        <v>2515</v>
      </c>
      <c r="G252" s="233" t="s">
        <v>1676</v>
      </c>
      <c r="H252" s="234">
        <v>2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119</v>
      </c>
      <c r="AT252" s="242" t="s">
        <v>283</v>
      </c>
      <c r="AU252" s="242" t="s">
        <v>86</v>
      </c>
      <c r="AY252" s="18" t="s">
        <v>281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119</v>
      </c>
      <c r="BM252" s="242" t="s">
        <v>2778</v>
      </c>
    </row>
    <row r="253" s="2" customFormat="1" ht="16.5" customHeight="1">
      <c r="A253" s="39"/>
      <c r="B253" s="40"/>
      <c r="C253" s="230" t="s">
        <v>1705</v>
      </c>
      <c r="D253" s="230" t="s">
        <v>283</v>
      </c>
      <c r="E253" s="231" t="s">
        <v>2779</v>
      </c>
      <c r="F253" s="232" t="s">
        <v>2521</v>
      </c>
      <c r="G253" s="233" t="s">
        <v>1676</v>
      </c>
      <c r="H253" s="234">
        <v>2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119</v>
      </c>
      <c r="AT253" s="242" t="s">
        <v>283</v>
      </c>
      <c r="AU253" s="242" t="s">
        <v>86</v>
      </c>
      <c r="AY253" s="18" t="s">
        <v>281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119</v>
      </c>
      <c r="BM253" s="242" t="s">
        <v>2780</v>
      </c>
    </row>
    <row r="254" s="2" customFormat="1" ht="16.5" customHeight="1">
      <c r="A254" s="39"/>
      <c r="B254" s="40"/>
      <c r="C254" s="230" t="s">
        <v>1709</v>
      </c>
      <c r="D254" s="230" t="s">
        <v>283</v>
      </c>
      <c r="E254" s="231" t="s">
        <v>2781</v>
      </c>
      <c r="F254" s="232" t="s">
        <v>2524</v>
      </c>
      <c r="G254" s="233" t="s">
        <v>2494</v>
      </c>
      <c r="H254" s="234">
        <v>1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119</v>
      </c>
      <c r="AT254" s="242" t="s">
        <v>283</v>
      </c>
      <c r="AU254" s="242" t="s">
        <v>86</v>
      </c>
      <c r="AY254" s="18" t="s">
        <v>281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119</v>
      </c>
      <c r="BM254" s="242" t="s">
        <v>2782</v>
      </c>
    </row>
    <row r="255" s="2" customFormat="1" ht="16.5" customHeight="1">
      <c r="A255" s="39"/>
      <c r="B255" s="40"/>
      <c r="C255" s="230" t="s">
        <v>1715</v>
      </c>
      <c r="D255" s="230" t="s">
        <v>283</v>
      </c>
      <c r="E255" s="231" t="s">
        <v>2783</v>
      </c>
      <c r="F255" s="232" t="s">
        <v>2527</v>
      </c>
      <c r="G255" s="233" t="s">
        <v>1676</v>
      </c>
      <c r="H255" s="234">
        <v>12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119</v>
      </c>
      <c r="AT255" s="242" t="s">
        <v>283</v>
      </c>
      <c r="AU255" s="242" t="s">
        <v>86</v>
      </c>
      <c r="AY255" s="18" t="s">
        <v>281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119</v>
      </c>
      <c r="BM255" s="242" t="s">
        <v>2784</v>
      </c>
    </row>
    <row r="256" s="2" customFormat="1" ht="16.5" customHeight="1">
      <c r="A256" s="39"/>
      <c r="B256" s="40"/>
      <c r="C256" s="230" t="s">
        <v>1719</v>
      </c>
      <c r="D256" s="230" t="s">
        <v>283</v>
      </c>
      <c r="E256" s="231" t="s">
        <v>2785</v>
      </c>
      <c r="F256" s="232" t="s">
        <v>2530</v>
      </c>
      <c r="G256" s="233" t="s">
        <v>2494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119</v>
      </c>
      <c r="AT256" s="242" t="s">
        <v>283</v>
      </c>
      <c r="AU256" s="242" t="s">
        <v>86</v>
      </c>
      <c r="AY256" s="18" t="s">
        <v>281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119</v>
      </c>
      <c r="BM256" s="242" t="s">
        <v>2786</v>
      </c>
    </row>
    <row r="257" s="2" customFormat="1" ht="24.15" customHeight="1">
      <c r="A257" s="39"/>
      <c r="B257" s="40"/>
      <c r="C257" s="230" t="s">
        <v>1723</v>
      </c>
      <c r="D257" s="230" t="s">
        <v>283</v>
      </c>
      <c r="E257" s="231" t="s">
        <v>2787</v>
      </c>
      <c r="F257" s="232" t="s">
        <v>2533</v>
      </c>
      <c r="G257" s="233" t="s">
        <v>1697</v>
      </c>
      <c r="H257" s="234">
        <v>160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119</v>
      </c>
      <c r="AT257" s="242" t="s">
        <v>283</v>
      </c>
      <c r="AU257" s="242" t="s">
        <v>86</v>
      </c>
      <c r="AY257" s="18" t="s">
        <v>281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119</v>
      </c>
      <c r="BM257" s="242" t="s">
        <v>2788</v>
      </c>
    </row>
    <row r="258" s="2" customFormat="1" ht="16.5" customHeight="1">
      <c r="A258" s="39"/>
      <c r="B258" s="40"/>
      <c r="C258" s="230" t="s">
        <v>1727</v>
      </c>
      <c r="D258" s="230" t="s">
        <v>283</v>
      </c>
      <c r="E258" s="231" t="s">
        <v>2789</v>
      </c>
      <c r="F258" s="232" t="s">
        <v>2536</v>
      </c>
      <c r="G258" s="233" t="s">
        <v>2494</v>
      </c>
      <c r="H258" s="234">
        <v>13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119</v>
      </c>
      <c r="AT258" s="242" t="s">
        <v>283</v>
      </c>
      <c r="AU258" s="242" t="s">
        <v>86</v>
      </c>
      <c r="AY258" s="18" t="s">
        <v>281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119</v>
      </c>
      <c r="BM258" s="242" t="s">
        <v>2790</v>
      </c>
    </row>
    <row r="259" s="2" customFormat="1" ht="16.5" customHeight="1">
      <c r="A259" s="39"/>
      <c r="B259" s="40"/>
      <c r="C259" s="230" t="s">
        <v>1732</v>
      </c>
      <c r="D259" s="230" t="s">
        <v>283</v>
      </c>
      <c r="E259" s="231" t="s">
        <v>2791</v>
      </c>
      <c r="F259" s="232" t="s">
        <v>2539</v>
      </c>
      <c r="G259" s="233" t="s">
        <v>2494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2792</v>
      </c>
    </row>
    <row r="260" s="2" customFormat="1" ht="37.8" customHeight="1">
      <c r="A260" s="39"/>
      <c r="B260" s="40"/>
      <c r="C260" s="230" t="s">
        <v>1736</v>
      </c>
      <c r="D260" s="230" t="s">
        <v>283</v>
      </c>
      <c r="E260" s="231" t="s">
        <v>2793</v>
      </c>
      <c r="F260" s="232" t="s">
        <v>2542</v>
      </c>
      <c r="G260" s="233" t="s">
        <v>2543</v>
      </c>
      <c r="H260" s="234">
        <v>230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119</v>
      </c>
      <c r="AT260" s="242" t="s">
        <v>283</v>
      </c>
      <c r="AU260" s="242" t="s">
        <v>86</v>
      </c>
      <c r="AY260" s="18" t="s">
        <v>281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119</v>
      </c>
      <c r="BM260" s="242" t="s">
        <v>2794</v>
      </c>
    </row>
    <row r="261" s="2" customFormat="1" ht="37.8" customHeight="1">
      <c r="A261" s="39"/>
      <c r="B261" s="40"/>
      <c r="C261" s="230" t="s">
        <v>1741</v>
      </c>
      <c r="D261" s="230" t="s">
        <v>283</v>
      </c>
      <c r="E261" s="231" t="s">
        <v>2795</v>
      </c>
      <c r="F261" s="232" t="s">
        <v>2546</v>
      </c>
      <c r="G261" s="233" t="s">
        <v>2543</v>
      </c>
      <c r="H261" s="234">
        <v>28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42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119</v>
      </c>
      <c r="AT261" s="242" t="s">
        <v>283</v>
      </c>
      <c r="AU261" s="242" t="s">
        <v>86</v>
      </c>
      <c r="AY261" s="18" t="s">
        <v>281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84</v>
      </c>
      <c r="BK261" s="243">
        <f>ROUND(I261*H261,2)</f>
        <v>0</v>
      </c>
      <c r="BL261" s="18" t="s">
        <v>119</v>
      </c>
      <c r="BM261" s="242" t="s">
        <v>2796</v>
      </c>
    </row>
    <row r="262" s="2" customFormat="1" ht="24.15" customHeight="1">
      <c r="A262" s="39"/>
      <c r="B262" s="40"/>
      <c r="C262" s="230" t="s">
        <v>1745</v>
      </c>
      <c r="D262" s="230" t="s">
        <v>283</v>
      </c>
      <c r="E262" s="231" t="s">
        <v>2797</v>
      </c>
      <c r="F262" s="232" t="s">
        <v>2549</v>
      </c>
      <c r="G262" s="233" t="s">
        <v>2550</v>
      </c>
      <c r="H262" s="234">
        <v>180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119</v>
      </c>
      <c r="AT262" s="242" t="s">
        <v>283</v>
      </c>
      <c r="AU262" s="242" t="s">
        <v>86</v>
      </c>
      <c r="AY262" s="18" t="s">
        <v>281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119</v>
      </c>
      <c r="BM262" s="242" t="s">
        <v>2798</v>
      </c>
    </row>
    <row r="263" s="2" customFormat="1" ht="24.15" customHeight="1">
      <c r="A263" s="39"/>
      <c r="B263" s="40"/>
      <c r="C263" s="230" t="s">
        <v>1749</v>
      </c>
      <c r="D263" s="230" t="s">
        <v>283</v>
      </c>
      <c r="E263" s="231" t="s">
        <v>2799</v>
      </c>
      <c r="F263" s="232" t="s">
        <v>2800</v>
      </c>
      <c r="G263" s="233" t="s">
        <v>2550</v>
      </c>
      <c r="H263" s="234">
        <v>3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2801</v>
      </c>
    </row>
    <row r="264" s="2" customFormat="1" ht="24.15" customHeight="1">
      <c r="A264" s="39"/>
      <c r="B264" s="40"/>
      <c r="C264" s="230" t="s">
        <v>1753</v>
      </c>
      <c r="D264" s="230" t="s">
        <v>283</v>
      </c>
      <c r="E264" s="231" t="s">
        <v>2802</v>
      </c>
      <c r="F264" s="232" t="s">
        <v>2803</v>
      </c>
      <c r="G264" s="233" t="s">
        <v>2550</v>
      </c>
      <c r="H264" s="234">
        <v>3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119</v>
      </c>
      <c r="AT264" s="242" t="s">
        <v>283</v>
      </c>
      <c r="AU264" s="242" t="s">
        <v>86</v>
      </c>
      <c r="AY264" s="18" t="s">
        <v>281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119</v>
      </c>
      <c r="BM264" s="242" t="s">
        <v>2804</v>
      </c>
    </row>
    <row r="265" s="2" customFormat="1" ht="24.15" customHeight="1">
      <c r="A265" s="39"/>
      <c r="B265" s="40"/>
      <c r="C265" s="230" t="s">
        <v>1757</v>
      </c>
      <c r="D265" s="230" t="s">
        <v>283</v>
      </c>
      <c r="E265" s="231" t="s">
        <v>2805</v>
      </c>
      <c r="F265" s="232" t="s">
        <v>2806</v>
      </c>
      <c r="G265" s="233" t="s">
        <v>2550</v>
      </c>
      <c r="H265" s="234">
        <v>85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119</v>
      </c>
      <c r="AT265" s="242" t="s">
        <v>283</v>
      </c>
      <c r="AU265" s="242" t="s">
        <v>86</v>
      </c>
      <c r="AY265" s="18" t="s">
        <v>281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119</v>
      </c>
      <c r="BM265" s="242" t="s">
        <v>2807</v>
      </c>
    </row>
    <row r="266" s="2" customFormat="1" ht="16.5" customHeight="1">
      <c r="A266" s="39"/>
      <c r="B266" s="40"/>
      <c r="C266" s="230" t="s">
        <v>1761</v>
      </c>
      <c r="D266" s="230" t="s">
        <v>283</v>
      </c>
      <c r="E266" s="231" t="s">
        <v>2808</v>
      </c>
      <c r="F266" s="232" t="s">
        <v>2562</v>
      </c>
      <c r="G266" s="233" t="s">
        <v>2550</v>
      </c>
      <c r="H266" s="234">
        <v>25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119</v>
      </c>
      <c r="AT266" s="242" t="s">
        <v>283</v>
      </c>
      <c r="AU266" s="242" t="s">
        <v>86</v>
      </c>
      <c r="AY266" s="18" t="s">
        <v>281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119</v>
      </c>
      <c r="BM266" s="242" t="s">
        <v>2809</v>
      </c>
    </row>
    <row r="267" s="2" customFormat="1" ht="16.5" customHeight="1">
      <c r="A267" s="39"/>
      <c r="B267" s="40"/>
      <c r="C267" s="230" t="s">
        <v>1765</v>
      </c>
      <c r="D267" s="230" t="s">
        <v>283</v>
      </c>
      <c r="E267" s="231" t="s">
        <v>2810</v>
      </c>
      <c r="F267" s="232" t="s">
        <v>2565</v>
      </c>
      <c r="G267" s="233" t="s">
        <v>2550</v>
      </c>
      <c r="H267" s="234">
        <v>1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119</v>
      </c>
      <c r="AT267" s="242" t="s">
        <v>283</v>
      </c>
      <c r="AU267" s="242" t="s">
        <v>86</v>
      </c>
      <c r="AY267" s="18" t="s">
        <v>281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119</v>
      </c>
      <c r="BM267" s="242" t="s">
        <v>2811</v>
      </c>
    </row>
    <row r="268" s="2" customFormat="1" ht="16.5" customHeight="1">
      <c r="A268" s="39"/>
      <c r="B268" s="40"/>
      <c r="C268" s="230" t="s">
        <v>1769</v>
      </c>
      <c r="D268" s="230" t="s">
        <v>283</v>
      </c>
      <c r="E268" s="231" t="s">
        <v>2812</v>
      </c>
      <c r="F268" s="232" t="s">
        <v>2813</v>
      </c>
      <c r="G268" s="233" t="s">
        <v>2550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119</v>
      </c>
      <c r="AT268" s="242" t="s">
        <v>283</v>
      </c>
      <c r="AU268" s="242" t="s">
        <v>86</v>
      </c>
      <c r="AY268" s="18" t="s">
        <v>281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119</v>
      </c>
      <c r="BM268" s="242" t="s">
        <v>2814</v>
      </c>
    </row>
    <row r="269" s="2" customFormat="1" ht="16.5" customHeight="1">
      <c r="A269" s="39"/>
      <c r="B269" s="40"/>
      <c r="C269" s="230" t="s">
        <v>1773</v>
      </c>
      <c r="D269" s="230" t="s">
        <v>283</v>
      </c>
      <c r="E269" s="231" t="s">
        <v>2815</v>
      </c>
      <c r="F269" s="232" t="s">
        <v>2816</v>
      </c>
      <c r="G269" s="233" t="s">
        <v>2550</v>
      </c>
      <c r="H269" s="234">
        <v>17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119</v>
      </c>
      <c r="AT269" s="242" t="s">
        <v>283</v>
      </c>
      <c r="AU269" s="242" t="s">
        <v>86</v>
      </c>
      <c r="AY269" s="18" t="s">
        <v>281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119</v>
      </c>
      <c r="BM269" s="242" t="s">
        <v>2817</v>
      </c>
    </row>
    <row r="270" s="2" customFormat="1" ht="24.15" customHeight="1">
      <c r="A270" s="39"/>
      <c r="B270" s="40"/>
      <c r="C270" s="230" t="s">
        <v>1777</v>
      </c>
      <c r="D270" s="230" t="s">
        <v>283</v>
      </c>
      <c r="E270" s="231" t="s">
        <v>2818</v>
      </c>
      <c r="F270" s="232" t="s">
        <v>2568</v>
      </c>
      <c r="G270" s="233" t="s">
        <v>2543</v>
      </c>
      <c r="H270" s="234">
        <v>40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119</v>
      </c>
      <c r="AT270" s="242" t="s">
        <v>283</v>
      </c>
      <c r="AU270" s="242" t="s">
        <v>86</v>
      </c>
      <c r="AY270" s="18" t="s">
        <v>281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119</v>
      </c>
      <c r="BM270" s="242" t="s">
        <v>2819</v>
      </c>
    </row>
    <row r="271" s="2" customFormat="1" ht="21.75" customHeight="1">
      <c r="A271" s="39"/>
      <c r="B271" s="40"/>
      <c r="C271" s="230" t="s">
        <v>1782</v>
      </c>
      <c r="D271" s="230" t="s">
        <v>283</v>
      </c>
      <c r="E271" s="231" t="s">
        <v>2820</v>
      </c>
      <c r="F271" s="232" t="s">
        <v>2571</v>
      </c>
      <c r="G271" s="233" t="s">
        <v>2543</v>
      </c>
      <c r="H271" s="234">
        <v>193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119</v>
      </c>
      <c r="AT271" s="242" t="s">
        <v>283</v>
      </c>
      <c r="AU271" s="242" t="s">
        <v>86</v>
      </c>
      <c r="AY271" s="18" t="s">
        <v>281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119</v>
      </c>
      <c r="BM271" s="242" t="s">
        <v>2821</v>
      </c>
    </row>
    <row r="272" s="2" customFormat="1" ht="21.75" customHeight="1">
      <c r="A272" s="39"/>
      <c r="B272" s="40"/>
      <c r="C272" s="230" t="s">
        <v>1787</v>
      </c>
      <c r="D272" s="230" t="s">
        <v>283</v>
      </c>
      <c r="E272" s="231" t="s">
        <v>2822</v>
      </c>
      <c r="F272" s="232" t="s">
        <v>2574</v>
      </c>
      <c r="G272" s="233" t="s">
        <v>2543</v>
      </c>
      <c r="H272" s="234">
        <v>80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119</v>
      </c>
      <c r="AT272" s="242" t="s">
        <v>283</v>
      </c>
      <c r="AU272" s="242" t="s">
        <v>86</v>
      </c>
      <c r="AY272" s="18" t="s">
        <v>281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119</v>
      </c>
      <c r="BM272" s="242" t="s">
        <v>2823</v>
      </c>
    </row>
    <row r="273" s="2" customFormat="1" ht="16.5" customHeight="1">
      <c r="A273" s="39"/>
      <c r="B273" s="40"/>
      <c r="C273" s="230" t="s">
        <v>1792</v>
      </c>
      <c r="D273" s="230" t="s">
        <v>283</v>
      </c>
      <c r="E273" s="231" t="s">
        <v>2824</v>
      </c>
      <c r="F273" s="232" t="s">
        <v>2577</v>
      </c>
      <c r="G273" s="233" t="s">
        <v>2494</v>
      </c>
      <c r="H273" s="234">
        <v>1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119</v>
      </c>
      <c r="AT273" s="242" t="s">
        <v>283</v>
      </c>
      <c r="AU273" s="242" t="s">
        <v>86</v>
      </c>
      <c r="AY273" s="18" t="s">
        <v>281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119</v>
      </c>
      <c r="BM273" s="242" t="s">
        <v>2825</v>
      </c>
    </row>
    <row r="274" s="2" customFormat="1" ht="16.5" customHeight="1">
      <c r="A274" s="39"/>
      <c r="B274" s="40"/>
      <c r="C274" s="230" t="s">
        <v>1796</v>
      </c>
      <c r="D274" s="230" t="s">
        <v>283</v>
      </c>
      <c r="E274" s="231" t="s">
        <v>2826</v>
      </c>
      <c r="F274" s="232" t="s">
        <v>2664</v>
      </c>
      <c r="G274" s="233" t="s">
        <v>1676</v>
      </c>
      <c r="H274" s="234">
        <v>12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119</v>
      </c>
      <c r="AT274" s="242" t="s">
        <v>283</v>
      </c>
      <c r="AU274" s="242" t="s">
        <v>86</v>
      </c>
      <c r="AY274" s="18" t="s">
        <v>281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119</v>
      </c>
      <c r="BM274" s="242" t="s">
        <v>2827</v>
      </c>
    </row>
    <row r="275" s="2" customFormat="1" ht="16.5" customHeight="1">
      <c r="A275" s="39"/>
      <c r="B275" s="40"/>
      <c r="C275" s="230" t="s">
        <v>1801</v>
      </c>
      <c r="D275" s="230" t="s">
        <v>283</v>
      </c>
      <c r="E275" s="231" t="s">
        <v>2828</v>
      </c>
      <c r="F275" s="232" t="s">
        <v>2751</v>
      </c>
      <c r="G275" s="233" t="s">
        <v>1676</v>
      </c>
      <c r="H275" s="234">
        <v>2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119</v>
      </c>
      <c r="AT275" s="242" t="s">
        <v>283</v>
      </c>
      <c r="AU275" s="242" t="s">
        <v>86</v>
      </c>
      <c r="AY275" s="18" t="s">
        <v>281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119</v>
      </c>
      <c r="BM275" s="242" t="s">
        <v>2829</v>
      </c>
    </row>
    <row r="276" s="2" customFormat="1" ht="16.5" customHeight="1">
      <c r="A276" s="39"/>
      <c r="B276" s="40"/>
      <c r="C276" s="230" t="s">
        <v>1805</v>
      </c>
      <c r="D276" s="230" t="s">
        <v>283</v>
      </c>
      <c r="E276" s="231" t="s">
        <v>2830</v>
      </c>
      <c r="F276" s="232" t="s">
        <v>2831</v>
      </c>
      <c r="G276" s="233" t="s">
        <v>1676</v>
      </c>
      <c r="H276" s="234">
        <v>1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119</v>
      </c>
      <c r="AT276" s="242" t="s">
        <v>283</v>
      </c>
      <c r="AU276" s="242" t="s">
        <v>86</v>
      </c>
      <c r="AY276" s="18" t="s">
        <v>281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119</v>
      </c>
      <c r="BM276" s="242" t="s">
        <v>2832</v>
      </c>
    </row>
    <row r="277" s="2" customFormat="1" ht="16.5" customHeight="1">
      <c r="A277" s="39"/>
      <c r="B277" s="40"/>
      <c r="C277" s="230" t="s">
        <v>1810</v>
      </c>
      <c r="D277" s="230" t="s">
        <v>283</v>
      </c>
      <c r="E277" s="231" t="s">
        <v>2833</v>
      </c>
      <c r="F277" s="232" t="s">
        <v>2834</v>
      </c>
      <c r="G277" s="233" t="s">
        <v>1676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119</v>
      </c>
      <c r="AT277" s="242" t="s">
        <v>283</v>
      </c>
      <c r="AU277" s="242" t="s">
        <v>86</v>
      </c>
      <c r="AY277" s="18" t="s">
        <v>281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119</v>
      </c>
      <c r="BM277" s="242" t="s">
        <v>2835</v>
      </c>
    </row>
    <row r="278" s="2" customFormat="1" ht="16.5" customHeight="1">
      <c r="A278" s="39"/>
      <c r="B278" s="40"/>
      <c r="C278" s="230" t="s">
        <v>1814</v>
      </c>
      <c r="D278" s="230" t="s">
        <v>283</v>
      </c>
      <c r="E278" s="231" t="s">
        <v>2836</v>
      </c>
      <c r="F278" s="232" t="s">
        <v>2693</v>
      </c>
      <c r="G278" s="233" t="s">
        <v>1676</v>
      </c>
      <c r="H278" s="234">
        <v>14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119</v>
      </c>
      <c r="AT278" s="242" t="s">
        <v>283</v>
      </c>
      <c r="AU278" s="242" t="s">
        <v>86</v>
      </c>
      <c r="AY278" s="18" t="s">
        <v>281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119</v>
      </c>
      <c r="BM278" s="242" t="s">
        <v>2837</v>
      </c>
    </row>
    <row r="279" s="2" customFormat="1" ht="16.5" customHeight="1">
      <c r="A279" s="39"/>
      <c r="B279" s="40"/>
      <c r="C279" s="230" t="s">
        <v>1818</v>
      </c>
      <c r="D279" s="230" t="s">
        <v>283</v>
      </c>
      <c r="E279" s="231" t="s">
        <v>2838</v>
      </c>
      <c r="F279" s="232" t="s">
        <v>2696</v>
      </c>
      <c r="G279" s="233" t="s">
        <v>1676</v>
      </c>
      <c r="H279" s="234">
        <v>1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119</v>
      </c>
      <c r="AT279" s="242" t="s">
        <v>283</v>
      </c>
      <c r="AU279" s="242" t="s">
        <v>86</v>
      </c>
      <c r="AY279" s="18" t="s">
        <v>281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119</v>
      </c>
      <c r="BM279" s="242" t="s">
        <v>2839</v>
      </c>
    </row>
    <row r="280" s="2" customFormat="1" ht="16.5" customHeight="1">
      <c r="A280" s="39"/>
      <c r="B280" s="40"/>
      <c r="C280" s="230" t="s">
        <v>1822</v>
      </c>
      <c r="D280" s="230" t="s">
        <v>283</v>
      </c>
      <c r="E280" s="231" t="s">
        <v>2840</v>
      </c>
      <c r="F280" s="232" t="s">
        <v>2699</v>
      </c>
      <c r="G280" s="233" t="s">
        <v>1676</v>
      </c>
      <c r="H280" s="234">
        <v>14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119</v>
      </c>
      <c r="AT280" s="242" t="s">
        <v>283</v>
      </c>
      <c r="AU280" s="242" t="s">
        <v>86</v>
      </c>
      <c r="AY280" s="18" t="s">
        <v>281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119</v>
      </c>
      <c r="BM280" s="242" t="s">
        <v>2841</v>
      </c>
    </row>
    <row r="281" s="2" customFormat="1" ht="16.5" customHeight="1">
      <c r="A281" s="39"/>
      <c r="B281" s="40"/>
      <c r="C281" s="230" t="s">
        <v>1826</v>
      </c>
      <c r="D281" s="230" t="s">
        <v>283</v>
      </c>
      <c r="E281" s="231" t="s">
        <v>2842</v>
      </c>
      <c r="F281" s="232" t="s">
        <v>2702</v>
      </c>
      <c r="G281" s="233" t="s">
        <v>1676</v>
      </c>
      <c r="H281" s="234">
        <v>1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119</v>
      </c>
      <c r="AT281" s="242" t="s">
        <v>283</v>
      </c>
      <c r="AU281" s="242" t="s">
        <v>86</v>
      </c>
      <c r="AY281" s="18" t="s">
        <v>281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119</v>
      </c>
      <c r="BM281" s="242" t="s">
        <v>2843</v>
      </c>
    </row>
    <row r="282" s="2" customFormat="1" ht="24.15" customHeight="1">
      <c r="A282" s="39"/>
      <c r="B282" s="40"/>
      <c r="C282" s="230" t="s">
        <v>1831</v>
      </c>
      <c r="D282" s="230" t="s">
        <v>283</v>
      </c>
      <c r="E282" s="231" t="s">
        <v>2844</v>
      </c>
      <c r="F282" s="232" t="s">
        <v>2845</v>
      </c>
      <c r="G282" s="233" t="s">
        <v>1676</v>
      </c>
      <c r="H282" s="234">
        <v>12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119</v>
      </c>
      <c r="AT282" s="242" t="s">
        <v>283</v>
      </c>
      <c r="AU282" s="242" t="s">
        <v>86</v>
      </c>
      <c r="AY282" s="18" t="s">
        <v>281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119</v>
      </c>
      <c r="BM282" s="242" t="s">
        <v>2846</v>
      </c>
    </row>
    <row r="283" s="2" customFormat="1" ht="16.5" customHeight="1">
      <c r="A283" s="39"/>
      <c r="B283" s="40"/>
      <c r="C283" s="230" t="s">
        <v>1835</v>
      </c>
      <c r="D283" s="230" t="s">
        <v>283</v>
      </c>
      <c r="E283" s="231" t="s">
        <v>2847</v>
      </c>
      <c r="F283" s="232" t="s">
        <v>2595</v>
      </c>
      <c r="G283" s="233" t="s">
        <v>1676</v>
      </c>
      <c r="H283" s="234">
        <v>27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119</v>
      </c>
      <c r="AT283" s="242" t="s">
        <v>283</v>
      </c>
      <c r="AU283" s="242" t="s">
        <v>86</v>
      </c>
      <c r="AY283" s="18" t="s">
        <v>281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119</v>
      </c>
      <c r="BM283" s="242" t="s">
        <v>2848</v>
      </c>
    </row>
    <row r="284" s="2" customFormat="1" ht="16.5" customHeight="1">
      <c r="A284" s="39"/>
      <c r="B284" s="40"/>
      <c r="C284" s="230" t="s">
        <v>1840</v>
      </c>
      <c r="D284" s="230" t="s">
        <v>283</v>
      </c>
      <c r="E284" s="231" t="s">
        <v>2849</v>
      </c>
      <c r="F284" s="232" t="s">
        <v>2850</v>
      </c>
      <c r="G284" s="233" t="s">
        <v>1676</v>
      </c>
      <c r="H284" s="234">
        <v>1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42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119</v>
      </c>
      <c r="AT284" s="242" t="s">
        <v>283</v>
      </c>
      <c r="AU284" s="242" t="s">
        <v>86</v>
      </c>
      <c r="AY284" s="18" t="s">
        <v>281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119</v>
      </c>
      <c r="BM284" s="242" t="s">
        <v>2851</v>
      </c>
    </row>
    <row r="285" s="2" customFormat="1" ht="24.15" customHeight="1">
      <c r="A285" s="39"/>
      <c r="B285" s="40"/>
      <c r="C285" s="230" t="s">
        <v>1844</v>
      </c>
      <c r="D285" s="230" t="s">
        <v>283</v>
      </c>
      <c r="E285" s="231" t="s">
        <v>2597</v>
      </c>
      <c r="F285" s="232" t="s">
        <v>2598</v>
      </c>
      <c r="G285" s="233" t="s">
        <v>2494</v>
      </c>
      <c r="H285" s="234">
        <v>1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42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119</v>
      </c>
      <c r="AT285" s="242" t="s">
        <v>283</v>
      </c>
      <c r="AU285" s="242" t="s">
        <v>86</v>
      </c>
      <c r="AY285" s="18" t="s">
        <v>281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119</v>
      </c>
      <c r="BM285" s="242" t="s">
        <v>2852</v>
      </c>
    </row>
    <row r="286" s="2" customFormat="1" ht="16.5" customHeight="1">
      <c r="A286" s="39"/>
      <c r="B286" s="40"/>
      <c r="C286" s="230" t="s">
        <v>1847</v>
      </c>
      <c r="D286" s="230" t="s">
        <v>283</v>
      </c>
      <c r="E286" s="231" t="s">
        <v>2600</v>
      </c>
      <c r="F286" s="232" t="s">
        <v>2601</v>
      </c>
      <c r="G286" s="233" t="s">
        <v>1676</v>
      </c>
      <c r="H286" s="234">
        <v>1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42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119</v>
      </c>
      <c r="AT286" s="242" t="s">
        <v>283</v>
      </c>
      <c r="AU286" s="242" t="s">
        <v>86</v>
      </c>
      <c r="AY286" s="18" t="s">
        <v>281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119</v>
      </c>
      <c r="BM286" s="242" t="s">
        <v>2853</v>
      </c>
    </row>
    <row r="287" s="12" customFormat="1" ht="22.8" customHeight="1">
      <c r="A287" s="12"/>
      <c r="B287" s="214"/>
      <c r="C287" s="215"/>
      <c r="D287" s="216" t="s">
        <v>76</v>
      </c>
      <c r="E287" s="228" t="s">
        <v>2854</v>
      </c>
      <c r="F287" s="228" t="s">
        <v>2855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SUM(P288:P338)</f>
        <v>0</v>
      </c>
      <c r="Q287" s="222"/>
      <c r="R287" s="223">
        <f>SUM(R288:R338)</f>
        <v>0</v>
      </c>
      <c r="S287" s="222"/>
      <c r="T287" s="224">
        <f>SUM(T288:T338)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84</v>
      </c>
      <c r="AT287" s="226" t="s">
        <v>76</v>
      </c>
      <c r="AU287" s="226" t="s">
        <v>84</v>
      </c>
      <c r="AY287" s="225" t="s">
        <v>281</v>
      </c>
      <c r="BK287" s="227">
        <f>SUM(BK288:BK338)</f>
        <v>0</v>
      </c>
    </row>
    <row r="288" s="2" customFormat="1" ht="66.75" customHeight="1">
      <c r="A288" s="39"/>
      <c r="B288" s="40"/>
      <c r="C288" s="230" t="s">
        <v>1851</v>
      </c>
      <c r="D288" s="230" t="s">
        <v>283</v>
      </c>
      <c r="E288" s="231" t="s">
        <v>2856</v>
      </c>
      <c r="F288" s="232" t="s">
        <v>2857</v>
      </c>
      <c r="G288" s="233" t="s">
        <v>1676</v>
      </c>
      <c r="H288" s="234">
        <v>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119</v>
      </c>
      <c r="AT288" s="242" t="s">
        <v>283</v>
      </c>
      <c r="AU288" s="242" t="s">
        <v>86</v>
      </c>
      <c r="AY288" s="18" t="s">
        <v>281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119</v>
      </c>
      <c r="BM288" s="242" t="s">
        <v>2858</v>
      </c>
    </row>
    <row r="289" s="2" customFormat="1" ht="33" customHeight="1">
      <c r="A289" s="39"/>
      <c r="B289" s="40"/>
      <c r="C289" s="230" t="s">
        <v>1857</v>
      </c>
      <c r="D289" s="230" t="s">
        <v>283</v>
      </c>
      <c r="E289" s="231" t="s">
        <v>2859</v>
      </c>
      <c r="F289" s="232" t="s">
        <v>2860</v>
      </c>
      <c r="G289" s="233" t="s">
        <v>1676</v>
      </c>
      <c r="H289" s="234">
        <v>1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42</v>
      </c>
      <c r="O289" s="92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119</v>
      </c>
      <c r="AT289" s="242" t="s">
        <v>283</v>
      </c>
      <c r="AU289" s="242" t="s">
        <v>86</v>
      </c>
      <c r="AY289" s="18" t="s">
        <v>281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8" t="s">
        <v>84</v>
      </c>
      <c r="BK289" s="243">
        <f>ROUND(I289*H289,2)</f>
        <v>0</v>
      </c>
      <c r="BL289" s="18" t="s">
        <v>119</v>
      </c>
      <c r="BM289" s="242" t="s">
        <v>2861</v>
      </c>
    </row>
    <row r="290" s="2" customFormat="1" ht="24.15" customHeight="1">
      <c r="A290" s="39"/>
      <c r="B290" s="40"/>
      <c r="C290" s="230" t="s">
        <v>1861</v>
      </c>
      <c r="D290" s="230" t="s">
        <v>283</v>
      </c>
      <c r="E290" s="231" t="s">
        <v>2862</v>
      </c>
      <c r="F290" s="232" t="s">
        <v>2490</v>
      </c>
      <c r="G290" s="233" t="s">
        <v>1697</v>
      </c>
      <c r="H290" s="234">
        <v>35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119</v>
      </c>
      <c r="AT290" s="242" t="s">
        <v>283</v>
      </c>
      <c r="AU290" s="242" t="s">
        <v>86</v>
      </c>
      <c r="AY290" s="18" t="s">
        <v>281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119</v>
      </c>
      <c r="BM290" s="242" t="s">
        <v>2863</v>
      </c>
    </row>
    <row r="291" s="2" customFormat="1" ht="16.5" customHeight="1">
      <c r="A291" s="39"/>
      <c r="B291" s="40"/>
      <c r="C291" s="230" t="s">
        <v>1865</v>
      </c>
      <c r="D291" s="230" t="s">
        <v>283</v>
      </c>
      <c r="E291" s="231" t="s">
        <v>2864</v>
      </c>
      <c r="F291" s="232" t="s">
        <v>2493</v>
      </c>
      <c r="G291" s="233" t="s">
        <v>2494</v>
      </c>
      <c r="H291" s="234">
        <v>1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42</v>
      </c>
      <c r="O291" s="92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119</v>
      </c>
      <c r="AT291" s="242" t="s">
        <v>283</v>
      </c>
      <c r="AU291" s="242" t="s">
        <v>86</v>
      </c>
      <c r="AY291" s="18" t="s">
        <v>281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84</v>
      </c>
      <c r="BK291" s="243">
        <f>ROUND(I291*H291,2)</f>
        <v>0</v>
      </c>
      <c r="BL291" s="18" t="s">
        <v>119</v>
      </c>
      <c r="BM291" s="242" t="s">
        <v>2865</v>
      </c>
    </row>
    <row r="292" s="2" customFormat="1" ht="16.5" customHeight="1">
      <c r="A292" s="39"/>
      <c r="B292" s="40"/>
      <c r="C292" s="230" t="s">
        <v>1892</v>
      </c>
      <c r="D292" s="230" t="s">
        <v>283</v>
      </c>
      <c r="E292" s="231" t="s">
        <v>2866</v>
      </c>
      <c r="F292" s="232" t="s">
        <v>2867</v>
      </c>
      <c r="G292" s="233" t="s">
        <v>1676</v>
      </c>
      <c r="H292" s="234">
        <v>9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42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119</v>
      </c>
      <c r="AT292" s="242" t="s">
        <v>283</v>
      </c>
      <c r="AU292" s="242" t="s">
        <v>86</v>
      </c>
      <c r="AY292" s="18" t="s">
        <v>281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84</v>
      </c>
      <c r="BK292" s="243">
        <f>ROUND(I292*H292,2)</f>
        <v>0</v>
      </c>
      <c r="BL292" s="18" t="s">
        <v>119</v>
      </c>
      <c r="BM292" s="242" t="s">
        <v>2868</v>
      </c>
    </row>
    <row r="293" s="2" customFormat="1" ht="16.5" customHeight="1">
      <c r="A293" s="39"/>
      <c r="B293" s="40"/>
      <c r="C293" s="230" t="s">
        <v>1896</v>
      </c>
      <c r="D293" s="230" t="s">
        <v>283</v>
      </c>
      <c r="E293" s="231" t="s">
        <v>2869</v>
      </c>
      <c r="F293" s="232" t="s">
        <v>2870</v>
      </c>
      <c r="G293" s="233" t="s">
        <v>1676</v>
      </c>
      <c r="H293" s="234">
        <v>2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42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119</v>
      </c>
      <c r="AT293" s="242" t="s">
        <v>283</v>
      </c>
      <c r="AU293" s="242" t="s">
        <v>86</v>
      </c>
      <c r="AY293" s="18" t="s">
        <v>281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119</v>
      </c>
      <c r="BM293" s="242" t="s">
        <v>2871</v>
      </c>
    </row>
    <row r="294" s="2" customFormat="1" ht="16.5" customHeight="1">
      <c r="A294" s="39"/>
      <c r="B294" s="40"/>
      <c r="C294" s="230" t="s">
        <v>1900</v>
      </c>
      <c r="D294" s="230" t="s">
        <v>283</v>
      </c>
      <c r="E294" s="231" t="s">
        <v>2872</v>
      </c>
      <c r="F294" s="232" t="s">
        <v>2873</v>
      </c>
      <c r="G294" s="233" t="s">
        <v>1676</v>
      </c>
      <c r="H294" s="234">
        <v>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42</v>
      </c>
      <c r="O294" s="92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119</v>
      </c>
      <c r="AT294" s="242" t="s">
        <v>283</v>
      </c>
      <c r="AU294" s="242" t="s">
        <v>86</v>
      </c>
      <c r="AY294" s="18" t="s">
        <v>281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84</v>
      </c>
      <c r="BK294" s="243">
        <f>ROUND(I294*H294,2)</f>
        <v>0</v>
      </c>
      <c r="BL294" s="18" t="s">
        <v>119</v>
      </c>
      <c r="BM294" s="242" t="s">
        <v>2874</v>
      </c>
    </row>
    <row r="295" s="2" customFormat="1" ht="16.5" customHeight="1">
      <c r="A295" s="39"/>
      <c r="B295" s="40"/>
      <c r="C295" s="230" t="s">
        <v>1908</v>
      </c>
      <c r="D295" s="230" t="s">
        <v>283</v>
      </c>
      <c r="E295" s="231" t="s">
        <v>2875</v>
      </c>
      <c r="F295" s="232" t="s">
        <v>2693</v>
      </c>
      <c r="G295" s="233" t="s">
        <v>1676</v>
      </c>
      <c r="H295" s="234">
        <v>11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119</v>
      </c>
      <c r="AT295" s="242" t="s">
        <v>283</v>
      </c>
      <c r="AU295" s="242" t="s">
        <v>86</v>
      </c>
      <c r="AY295" s="18" t="s">
        <v>281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119</v>
      </c>
      <c r="BM295" s="242" t="s">
        <v>2876</v>
      </c>
    </row>
    <row r="296" s="2" customFormat="1" ht="16.5" customHeight="1">
      <c r="A296" s="39"/>
      <c r="B296" s="40"/>
      <c r="C296" s="230" t="s">
        <v>1912</v>
      </c>
      <c r="D296" s="230" t="s">
        <v>283</v>
      </c>
      <c r="E296" s="231" t="s">
        <v>2877</v>
      </c>
      <c r="F296" s="232" t="s">
        <v>2878</v>
      </c>
      <c r="G296" s="233" t="s">
        <v>1676</v>
      </c>
      <c r="H296" s="234">
        <v>3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42</v>
      </c>
      <c r="O296" s="92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119</v>
      </c>
      <c r="AT296" s="242" t="s">
        <v>283</v>
      </c>
      <c r="AU296" s="242" t="s">
        <v>86</v>
      </c>
      <c r="AY296" s="18" t="s">
        <v>281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84</v>
      </c>
      <c r="BK296" s="243">
        <f>ROUND(I296*H296,2)</f>
        <v>0</v>
      </c>
      <c r="BL296" s="18" t="s">
        <v>119</v>
      </c>
      <c r="BM296" s="242" t="s">
        <v>2879</v>
      </c>
    </row>
    <row r="297" s="2" customFormat="1" ht="16.5" customHeight="1">
      <c r="A297" s="39"/>
      <c r="B297" s="40"/>
      <c r="C297" s="230" t="s">
        <v>1916</v>
      </c>
      <c r="D297" s="230" t="s">
        <v>283</v>
      </c>
      <c r="E297" s="231" t="s">
        <v>2880</v>
      </c>
      <c r="F297" s="232" t="s">
        <v>2699</v>
      </c>
      <c r="G297" s="233" t="s">
        <v>1676</v>
      </c>
      <c r="H297" s="234">
        <v>10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119</v>
      </c>
      <c r="AT297" s="242" t="s">
        <v>283</v>
      </c>
      <c r="AU297" s="242" t="s">
        <v>86</v>
      </c>
      <c r="AY297" s="18" t="s">
        <v>281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119</v>
      </c>
      <c r="BM297" s="242" t="s">
        <v>2881</v>
      </c>
    </row>
    <row r="298" s="2" customFormat="1" ht="16.5" customHeight="1">
      <c r="A298" s="39"/>
      <c r="B298" s="40"/>
      <c r="C298" s="230" t="s">
        <v>1920</v>
      </c>
      <c r="D298" s="230" t="s">
        <v>283</v>
      </c>
      <c r="E298" s="231" t="s">
        <v>2882</v>
      </c>
      <c r="F298" s="232" t="s">
        <v>2883</v>
      </c>
      <c r="G298" s="233" t="s">
        <v>1676</v>
      </c>
      <c r="H298" s="234">
        <v>2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119</v>
      </c>
      <c r="AT298" s="242" t="s">
        <v>283</v>
      </c>
      <c r="AU298" s="242" t="s">
        <v>86</v>
      </c>
      <c r="AY298" s="18" t="s">
        <v>281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119</v>
      </c>
      <c r="BM298" s="242" t="s">
        <v>2884</v>
      </c>
    </row>
    <row r="299" s="2" customFormat="1" ht="24.15" customHeight="1">
      <c r="A299" s="39"/>
      <c r="B299" s="40"/>
      <c r="C299" s="230" t="s">
        <v>1924</v>
      </c>
      <c r="D299" s="230" t="s">
        <v>283</v>
      </c>
      <c r="E299" s="231" t="s">
        <v>2885</v>
      </c>
      <c r="F299" s="232" t="s">
        <v>2715</v>
      </c>
      <c r="G299" s="233" t="s">
        <v>1676</v>
      </c>
      <c r="H299" s="234">
        <v>10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119</v>
      </c>
      <c r="AT299" s="242" t="s">
        <v>283</v>
      </c>
      <c r="AU299" s="242" t="s">
        <v>86</v>
      </c>
      <c r="AY299" s="18" t="s">
        <v>281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119</v>
      </c>
      <c r="BM299" s="242" t="s">
        <v>2886</v>
      </c>
    </row>
    <row r="300" s="2" customFormat="1" ht="24.15" customHeight="1">
      <c r="A300" s="39"/>
      <c r="B300" s="40"/>
      <c r="C300" s="230" t="s">
        <v>1928</v>
      </c>
      <c r="D300" s="230" t="s">
        <v>283</v>
      </c>
      <c r="E300" s="231" t="s">
        <v>2887</v>
      </c>
      <c r="F300" s="232" t="s">
        <v>2506</v>
      </c>
      <c r="G300" s="233" t="s">
        <v>1676</v>
      </c>
      <c r="H300" s="234">
        <v>8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119</v>
      </c>
      <c r="AT300" s="242" t="s">
        <v>283</v>
      </c>
      <c r="AU300" s="242" t="s">
        <v>86</v>
      </c>
      <c r="AY300" s="18" t="s">
        <v>281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119</v>
      </c>
      <c r="BM300" s="242" t="s">
        <v>2888</v>
      </c>
    </row>
    <row r="301" s="2" customFormat="1" ht="16.5" customHeight="1">
      <c r="A301" s="39"/>
      <c r="B301" s="40"/>
      <c r="C301" s="230" t="s">
        <v>1932</v>
      </c>
      <c r="D301" s="230" t="s">
        <v>283</v>
      </c>
      <c r="E301" s="231" t="s">
        <v>2889</v>
      </c>
      <c r="F301" s="232" t="s">
        <v>2890</v>
      </c>
      <c r="G301" s="233" t="s">
        <v>1676</v>
      </c>
      <c r="H301" s="234">
        <v>2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119</v>
      </c>
      <c r="AT301" s="242" t="s">
        <v>283</v>
      </c>
      <c r="AU301" s="242" t="s">
        <v>86</v>
      </c>
      <c r="AY301" s="18" t="s">
        <v>281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119</v>
      </c>
      <c r="BM301" s="242" t="s">
        <v>2891</v>
      </c>
    </row>
    <row r="302" s="2" customFormat="1" ht="24.15" customHeight="1">
      <c r="A302" s="39"/>
      <c r="B302" s="40"/>
      <c r="C302" s="230" t="s">
        <v>1936</v>
      </c>
      <c r="D302" s="230" t="s">
        <v>283</v>
      </c>
      <c r="E302" s="231" t="s">
        <v>2892</v>
      </c>
      <c r="F302" s="232" t="s">
        <v>2769</v>
      </c>
      <c r="G302" s="233" t="s">
        <v>1676</v>
      </c>
      <c r="H302" s="234">
        <v>1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42</v>
      </c>
      <c r="O302" s="92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119</v>
      </c>
      <c r="AT302" s="242" t="s">
        <v>283</v>
      </c>
      <c r="AU302" s="242" t="s">
        <v>86</v>
      </c>
      <c r="AY302" s="18" t="s">
        <v>281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8" t="s">
        <v>84</v>
      </c>
      <c r="BK302" s="243">
        <f>ROUND(I302*H302,2)</f>
        <v>0</v>
      </c>
      <c r="BL302" s="18" t="s">
        <v>119</v>
      </c>
      <c r="BM302" s="242" t="s">
        <v>2893</v>
      </c>
    </row>
    <row r="303" s="2" customFormat="1" ht="24.15" customHeight="1">
      <c r="A303" s="39"/>
      <c r="B303" s="40"/>
      <c r="C303" s="230" t="s">
        <v>1940</v>
      </c>
      <c r="D303" s="230" t="s">
        <v>283</v>
      </c>
      <c r="E303" s="231" t="s">
        <v>2894</v>
      </c>
      <c r="F303" s="232" t="s">
        <v>2895</v>
      </c>
      <c r="G303" s="233" t="s">
        <v>1676</v>
      </c>
      <c r="H303" s="234">
        <v>2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119</v>
      </c>
      <c r="AT303" s="242" t="s">
        <v>283</v>
      </c>
      <c r="AU303" s="242" t="s">
        <v>86</v>
      </c>
      <c r="AY303" s="18" t="s">
        <v>281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119</v>
      </c>
      <c r="BM303" s="242" t="s">
        <v>2896</v>
      </c>
    </row>
    <row r="304" s="2" customFormat="1" ht="24.15" customHeight="1">
      <c r="A304" s="39"/>
      <c r="B304" s="40"/>
      <c r="C304" s="230" t="s">
        <v>1944</v>
      </c>
      <c r="D304" s="230" t="s">
        <v>283</v>
      </c>
      <c r="E304" s="231" t="s">
        <v>2897</v>
      </c>
      <c r="F304" s="232" t="s">
        <v>2898</v>
      </c>
      <c r="G304" s="233" t="s">
        <v>1676</v>
      </c>
      <c r="H304" s="234">
        <v>11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119</v>
      </c>
      <c r="AT304" s="242" t="s">
        <v>283</v>
      </c>
      <c r="AU304" s="242" t="s">
        <v>86</v>
      </c>
      <c r="AY304" s="18" t="s">
        <v>281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119</v>
      </c>
      <c r="BM304" s="242" t="s">
        <v>2899</v>
      </c>
    </row>
    <row r="305" s="2" customFormat="1" ht="24.15" customHeight="1">
      <c r="A305" s="39"/>
      <c r="B305" s="40"/>
      <c r="C305" s="230" t="s">
        <v>1948</v>
      </c>
      <c r="D305" s="230" t="s">
        <v>283</v>
      </c>
      <c r="E305" s="231" t="s">
        <v>2900</v>
      </c>
      <c r="F305" s="232" t="s">
        <v>2901</v>
      </c>
      <c r="G305" s="233" t="s">
        <v>1676</v>
      </c>
      <c r="H305" s="234">
        <v>2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119</v>
      </c>
      <c r="AT305" s="242" t="s">
        <v>283</v>
      </c>
      <c r="AU305" s="242" t="s">
        <v>86</v>
      </c>
      <c r="AY305" s="18" t="s">
        <v>281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119</v>
      </c>
      <c r="BM305" s="242" t="s">
        <v>2902</v>
      </c>
    </row>
    <row r="306" s="2" customFormat="1" ht="16.5" customHeight="1">
      <c r="A306" s="39"/>
      <c r="B306" s="40"/>
      <c r="C306" s="230" t="s">
        <v>1952</v>
      </c>
      <c r="D306" s="230" t="s">
        <v>283</v>
      </c>
      <c r="E306" s="231" t="s">
        <v>2903</v>
      </c>
      <c r="F306" s="232" t="s">
        <v>2521</v>
      </c>
      <c r="G306" s="233" t="s">
        <v>1676</v>
      </c>
      <c r="H306" s="234">
        <v>15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42</v>
      </c>
      <c r="O306" s="92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119</v>
      </c>
      <c r="AT306" s="242" t="s">
        <v>283</v>
      </c>
      <c r="AU306" s="242" t="s">
        <v>86</v>
      </c>
      <c r="AY306" s="18" t="s">
        <v>281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8" t="s">
        <v>84</v>
      </c>
      <c r="BK306" s="243">
        <f>ROUND(I306*H306,2)</f>
        <v>0</v>
      </c>
      <c r="BL306" s="18" t="s">
        <v>119</v>
      </c>
      <c r="BM306" s="242" t="s">
        <v>2904</v>
      </c>
    </row>
    <row r="307" s="2" customFormat="1" ht="16.5" customHeight="1">
      <c r="A307" s="39"/>
      <c r="B307" s="40"/>
      <c r="C307" s="230" t="s">
        <v>1956</v>
      </c>
      <c r="D307" s="230" t="s">
        <v>283</v>
      </c>
      <c r="E307" s="231" t="s">
        <v>2905</v>
      </c>
      <c r="F307" s="232" t="s">
        <v>2524</v>
      </c>
      <c r="G307" s="233" t="s">
        <v>2494</v>
      </c>
      <c r="H307" s="234">
        <v>1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42</v>
      </c>
      <c r="O307" s="92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119</v>
      </c>
      <c r="AT307" s="242" t="s">
        <v>283</v>
      </c>
      <c r="AU307" s="242" t="s">
        <v>86</v>
      </c>
      <c r="AY307" s="18" t="s">
        <v>281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8" t="s">
        <v>84</v>
      </c>
      <c r="BK307" s="243">
        <f>ROUND(I307*H307,2)</f>
        <v>0</v>
      </c>
      <c r="BL307" s="18" t="s">
        <v>119</v>
      </c>
      <c r="BM307" s="242" t="s">
        <v>2906</v>
      </c>
    </row>
    <row r="308" s="2" customFormat="1" ht="16.5" customHeight="1">
      <c r="A308" s="39"/>
      <c r="B308" s="40"/>
      <c r="C308" s="230" t="s">
        <v>1960</v>
      </c>
      <c r="D308" s="230" t="s">
        <v>283</v>
      </c>
      <c r="E308" s="231" t="s">
        <v>2907</v>
      </c>
      <c r="F308" s="232" t="s">
        <v>2527</v>
      </c>
      <c r="G308" s="233" t="s">
        <v>1676</v>
      </c>
      <c r="H308" s="234">
        <v>13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119</v>
      </c>
      <c r="AT308" s="242" t="s">
        <v>283</v>
      </c>
      <c r="AU308" s="242" t="s">
        <v>86</v>
      </c>
      <c r="AY308" s="18" t="s">
        <v>281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119</v>
      </c>
      <c r="BM308" s="242" t="s">
        <v>2908</v>
      </c>
    </row>
    <row r="309" s="2" customFormat="1" ht="16.5" customHeight="1">
      <c r="A309" s="39"/>
      <c r="B309" s="40"/>
      <c r="C309" s="230" t="s">
        <v>1964</v>
      </c>
      <c r="D309" s="230" t="s">
        <v>283</v>
      </c>
      <c r="E309" s="231" t="s">
        <v>2909</v>
      </c>
      <c r="F309" s="232" t="s">
        <v>2530</v>
      </c>
      <c r="G309" s="233" t="s">
        <v>2494</v>
      </c>
      <c r="H309" s="234">
        <v>2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119</v>
      </c>
      <c r="AT309" s="242" t="s">
        <v>283</v>
      </c>
      <c r="AU309" s="242" t="s">
        <v>86</v>
      </c>
      <c r="AY309" s="18" t="s">
        <v>281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119</v>
      </c>
      <c r="BM309" s="242" t="s">
        <v>2910</v>
      </c>
    </row>
    <row r="310" s="2" customFormat="1" ht="24.15" customHeight="1">
      <c r="A310" s="39"/>
      <c r="B310" s="40"/>
      <c r="C310" s="230" t="s">
        <v>1968</v>
      </c>
      <c r="D310" s="230" t="s">
        <v>283</v>
      </c>
      <c r="E310" s="231" t="s">
        <v>2911</v>
      </c>
      <c r="F310" s="232" t="s">
        <v>2533</v>
      </c>
      <c r="G310" s="233" t="s">
        <v>1697</v>
      </c>
      <c r="H310" s="234">
        <v>180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42</v>
      </c>
      <c r="O310" s="92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119</v>
      </c>
      <c r="AT310" s="242" t="s">
        <v>283</v>
      </c>
      <c r="AU310" s="242" t="s">
        <v>86</v>
      </c>
      <c r="AY310" s="18" t="s">
        <v>281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119</v>
      </c>
      <c r="BM310" s="242" t="s">
        <v>2912</v>
      </c>
    </row>
    <row r="311" s="2" customFormat="1" ht="16.5" customHeight="1">
      <c r="A311" s="39"/>
      <c r="B311" s="40"/>
      <c r="C311" s="230" t="s">
        <v>1972</v>
      </c>
      <c r="D311" s="230" t="s">
        <v>283</v>
      </c>
      <c r="E311" s="231" t="s">
        <v>2913</v>
      </c>
      <c r="F311" s="232" t="s">
        <v>2536</v>
      </c>
      <c r="G311" s="233" t="s">
        <v>2494</v>
      </c>
      <c r="H311" s="234">
        <v>15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119</v>
      </c>
      <c r="AT311" s="242" t="s">
        <v>283</v>
      </c>
      <c r="AU311" s="242" t="s">
        <v>86</v>
      </c>
      <c r="AY311" s="18" t="s">
        <v>281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119</v>
      </c>
      <c r="BM311" s="242" t="s">
        <v>2914</v>
      </c>
    </row>
    <row r="312" s="2" customFormat="1" ht="16.5" customHeight="1">
      <c r="A312" s="39"/>
      <c r="B312" s="40"/>
      <c r="C312" s="230" t="s">
        <v>1976</v>
      </c>
      <c r="D312" s="230" t="s">
        <v>283</v>
      </c>
      <c r="E312" s="231" t="s">
        <v>2915</v>
      </c>
      <c r="F312" s="232" t="s">
        <v>2539</v>
      </c>
      <c r="G312" s="233" t="s">
        <v>2494</v>
      </c>
      <c r="H312" s="234">
        <v>1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119</v>
      </c>
      <c r="AT312" s="242" t="s">
        <v>283</v>
      </c>
      <c r="AU312" s="242" t="s">
        <v>86</v>
      </c>
      <c r="AY312" s="18" t="s">
        <v>281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119</v>
      </c>
      <c r="BM312" s="242" t="s">
        <v>2916</v>
      </c>
    </row>
    <row r="313" s="2" customFormat="1" ht="37.8" customHeight="1">
      <c r="A313" s="39"/>
      <c r="B313" s="40"/>
      <c r="C313" s="230" t="s">
        <v>1980</v>
      </c>
      <c r="D313" s="230" t="s">
        <v>283</v>
      </c>
      <c r="E313" s="231" t="s">
        <v>2917</v>
      </c>
      <c r="F313" s="232" t="s">
        <v>2542</v>
      </c>
      <c r="G313" s="233" t="s">
        <v>2543</v>
      </c>
      <c r="H313" s="234">
        <v>250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42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119</v>
      </c>
      <c r="AT313" s="242" t="s">
        <v>283</v>
      </c>
      <c r="AU313" s="242" t="s">
        <v>86</v>
      </c>
      <c r="AY313" s="18" t="s">
        <v>281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119</v>
      </c>
      <c r="BM313" s="242" t="s">
        <v>2918</v>
      </c>
    </row>
    <row r="314" s="2" customFormat="1" ht="37.8" customHeight="1">
      <c r="A314" s="39"/>
      <c r="B314" s="40"/>
      <c r="C314" s="230" t="s">
        <v>1984</v>
      </c>
      <c r="D314" s="230" t="s">
        <v>283</v>
      </c>
      <c r="E314" s="231" t="s">
        <v>2919</v>
      </c>
      <c r="F314" s="232" t="s">
        <v>2546</v>
      </c>
      <c r="G314" s="233" t="s">
        <v>2543</v>
      </c>
      <c r="H314" s="234">
        <v>38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42</v>
      </c>
      <c r="O314" s="92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119</v>
      </c>
      <c r="AT314" s="242" t="s">
        <v>283</v>
      </c>
      <c r="AU314" s="242" t="s">
        <v>86</v>
      </c>
      <c r="AY314" s="18" t="s">
        <v>281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8" t="s">
        <v>84</v>
      </c>
      <c r="BK314" s="243">
        <f>ROUND(I314*H314,2)</f>
        <v>0</v>
      </c>
      <c r="BL314" s="18" t="s">
        <v>119</v>
      </c>
      <c r="BM314" s="242" t="s">
        <v>2920</v>
      </c>
    </row>
    <row r="315" s="2" customFormat="1" ht="24.15" customHeight="1">
      <c r="A315" s="39"/>
      <c r="B315" s="40"/>
      <c r="C315" s="230" t="s">
        <v>1988</v>
      </c>
      <c r="D315" s="230" t="s">
        <v>283</v>
      </c>
      <c r="E315" s="231" t="s">
        <v>2921</v>
      </c>
      <c r="F315" s="232" t="s">
        <v>2922</v>
      </c>
      <c r="G315" s="233" t="s">
        <v>2550</v>
      </c>
      <c r="H315" s="234">
        <v>150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119</v>
      </c>
      <c r="AT315" s="242" t="s">
        <v>283</v>
      </c>
      <c r="AU315" s="242" t="s">
        <v>86</v>
      </c>
      <c r="AY315" s="18" t="s">
        <v>281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119</v>
      </c>
      <c r="BM315" s="242" t="s">
        <v>2923</v>
      </c>
    </row>
    <row r="316" s="2" customFormat="1" ht="24.15" customHeight="1">
      <c r="A316" s="39"/>
      <c r="B316" s="40"/>
      <c r="C316" s="230" t="s">
        <v>1992</v>
      </c>
      <c r="D316" s="230" t="s">
        <v>283</v>
      </c>
      <c r="E316" s="231" t="s">
        <v>2924</v>
      </c>
      <c r="F316" s="232" t="s">
        <v>2800</v>
      </c>
      <c r="G316" s="233" t="s">
        <v>2550</v>
      </c>
      <c r="H316" s="234">
        <v>11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42</v>
      </c>
      <c r="O316" s="92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119</v>
      </c>
      <c r="AT316" s="242" t="s">
        <v>283</v>
      </c>
      <c r="AU316" s="242" t="s">
        <v>86</v>
      </c>
      <c r="AY316" s="18" t="s">
        <v>281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119</v>
      </c>
      <c r="BM316" s="242" t="s">
        <v>2925</v>
      </c>
    </row>
    <row r="317" s="2" customFormat="1" ht="24.15" customHeight="1">
      <c r="A317" s="39"/>
      <c r="B317" s="40"/>
      <c r="C317" s="230" t="s">
        <v>1996</v>
      </c>
      <c r="D317" s="230" t="s">
        <v>283</v>
      </c>
      <c r="E317" s="231" t="s">
        <v>2926</v>
      </c>
      <c r="F317" s="232" t="s">
        <v>2803</v>
      </c>
      <c r="G317" s="233" t="s">
        <v>2550</v>
      </c>
      <c r="H317" s="234">
        <v>3</v>
      </c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42</v>
      </c>
      <c r="O317" s="92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119</v>
      </c>
      <c r="AT317" s="242" t="s">
        <v>283</v>
      </c>
      <c r="AU317" s="242" t="s">
        <v>86</v>
      </c>
      <c r="AY317" s="18" t="s">
        <v>281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8" t="s">
        <v>84</v>
      </c>
      <c r="BK317" s="243">
        <f>ROUND(I317*H317,2)</f>
        <v>0</v>
      </c>
      <c r="BL317" s="18" t="s">
        <v>119</v>
      </c>
      <c r="BM317" s="242" t="s">
        <v>2927</v>
      </c>
    </row>
    <row r="318" s="2" customFormat="1" ht="24.15" customHeight="1">
      <c r="A318" s="39"/>
      <c r="B318" s="40"/>
      <c r="C318" s="230" t="s">
        <v>2000</v>
      </c>
      <c r="D318" s="230" t="s">
        <v>283</v>
      </c>
      <c r="E318" s="231" t="s">
        <v>2928</v>
      </c>
      <c r="F318" s="232" t="s">
        <v>2806</v>
      </c>
      <c r="G318" s="233" t="s">
        <v>2550</v>
      </c>
      <c r="H318" s="234">
        <v>20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119</v>
      </c>
      <c r="AT318" s="242" t="s">
        <v>283</v>
      </c>
      <c r="AU318" s="242" t="s">
        <v>86</v>
      </c>
      <c r="AY318" s="18" t="s">
        <v>281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119</v>
      </c>
      <c r="BM318" s="242" t="s">
        <v>2929</v>
      </c>
    </row>
    <row r="319" s="2" customFormat="1" ht="24.15" customHeight="1">
      <c r="A319" s="39"/>
      <c r="B319" s="40"/>
      <c r="C319" s="230" t="s">
        <v>2004</v>
      </c>
      <c r="D319" s="230" t="s">
        <v>283</v>
      </c>
      <c r="E319" s="231" t="s">
        <v>2930</v>
      </c>
      <c r="F319" s="232" t="s">
        <v>2568</v>
      </c>
      <c r="G319" s="233" t="s">
        <v>2543</v>
      </c>
      <c r="H319" s="234">
        <v>70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119</v>
      </c>
      <c r="AT319" s="242" t="s">
        <v>283</v>
      </c>
      <c r="AU319" s="242" t="s">
        <v>86</v>
      </c>
      <c r="AY319" s="18" t="s">
        <v>281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119</v>
      </c>
      <c r="BM319" s="242" t="s">
        <v>2931</v>
      </c>
    </row>
    <row r="320" s="2" customFormat="1" ht="21.75" customHeight="1">
      <c r="A320" s="39"/>
      <c r="B320" s="40"/>
      <c r="C320" s="230" t="s">
        <v>2008</v>
      </c>
      <c r="D320" s="230" t="s">
        <v>283</v>
      </c>
      <c r="E320" s="231" t="s">
        <v>2932</v>
      </c>
      <c r="F320" s="232" t="s">
        <v>2571</v>
      </c>
      <c r="G320" s="233" t="s">
        <v>2543</v>
      </c>
      <c r="H320" s="234">
        <v>145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119</v>
      </c>
      <c r="AT320" s="242" t="s">
        <v>283</v>
      </c>
      <c r="AU320" s="242" t="s">
        <v>86</v>
      </c>
      <c r="AY320" s="18" t="s">
        <v>281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119</v>
      </c>
      <c r="BM320" s="242" t="s">
        <v>2933</v>
      </c>
    </row>
    <row r="321" s="2" customFormat="1" ht="21.75" customHeight="1">
      <c r="A321" s="39"/>
      <c r="B321" s="40"/>
      <c r="C321" s="230" t="s">
        <v>2012</v>
      </c>
      <c r="D321" s="230" t="s">
        <v>283</v>
      </c>
      <c r="E321" s="231" t="s">
        <v>2934</v>
      </c>
      <c r="F321" s="232" t="s">
        <v>2574</v>
      </c>
      <c r="G321" s="233" t="s">
        <v>2543</v>
      </c>
      <c r="H321" s="234">
        <v>60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119</v>
      </c>
      <c r="AT321" s="242" t="s">
        <v>283</v>
      </c>
      <c r="AU321" s="242" t="s">
        <v>86</v>
      </c>
      <c r="AY321" s="18" t="s">
        <v>281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119</v>
      </c>
      <c r="BM321" s="242" t="s">
        <v>2935</v>
      </c>
    </row>
    <row r="322" s="2" customFormat="1" ht="16.5" customHeight="1">
      <c r="A322" s="39"/>
      <c r="B322" s="40"/>
      <c r="C322" s="230" t="s">
        <v>2016</v>
      </c>
      <c r="D322" s="230" t="s">
        <v>283</v>
      </c>
      <c r="E322" s="231" t="s">
        <v>2936</v>
      </c>
      <c r="F322" s="232" t="s">
        <v>2577</v>
      </c>
      <c r="G322" s="233" t="s">
        <v>2494</v>
      </c>
      <c r="H322" s="234">
        <v>1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42</v>
      </c>
      <c r="O322" s="92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119</v>
      </c>
      <c r="AT322" s="242" t="s">
        <v>283</v>
      </c>
      <c r="AU322" s="242" t="s">
        <v>86</v>
      </c>
      <c r="AY322" s="18" t="s">
        <v>281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8" t="s">
        <v>84</v>
      </c>
      <c r="BK322" s="243">
        <f>ROUND(I322*H322,2)</f>
        <v>0</v>
      </c>
      <c r="BL322" s="18" t="s">
        <v>119</v>
      </c>
      <c r="BM322" s="242" t="s">
        <v>2937</v>
      </c>
    </row>
    <row r="323" s="2" customFormat="1" ht="16.5" customHeight="1">
      <c r="A323" s="39"/>
      <c r="B323" s="40"/>
      <c r="C323" s="230" t="s">
        <v>2020</v>
      </c>
      <c r="D323" s="230" t="s">
        <v>283</v>
      </c>
      <c r="E323" s="231" t="s">
        <v>2938</v>
      </c>
      <c r="F323" s="232" t="s">
        <v>2867</v>
      </c>
      <c r="G323" s="233" t="s">
        <v>1676</v>
      </c>
      <c r="H323" s="234">
        <v>12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119</v>
      </c>
      <c r="AT323" s="242" t="s">
        <v>283</v>
      </c>
      <c r="AU323" s="242" t="s">
        <v>86</v>
      </c>
      <c r="AY323" s="18" t="s">
        <v>281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119</v>
      </c>
      <c r="BM323" s="242" t="s">
        <v>2939</v>
      </c>
    </row>
    <row r="324" s="2" customFormat="1" ht="16.5" customHeight="1">
      <c r="A324" s="39"/>
      <c r="B324" s="40"/>
      <c r="C324" s="230" t="s">
        <v>2024</v>
      </c>
      <c r="D324" s="230" t="s">
        <v>283</v>
      </c>
      <c r="E324" s="231" t="s">
        <v>2940</v>
      </c>
      <c r="F324" s="232" t="s">
        <v>2870</v>
      </c>
      <c r="G324" s="233" t="s">
        <v>1676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42</v>
      </c>
      <c r="O324" s="92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119</v>
      </c>
      <c r="AT324" s="242" t="s">
        <v>283</v>
      </c>
      <c r="AU324" s="242" t="s">
        <v>86</v>
      </c>
      <c r="AY324" s="18" t="s">
        <v>281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84</v>
      </c>
      <c r="BK324" s="243">
        <f>ROUND(I324*H324,2)</f>
        <v>0</v>
      </c>
      <c r="BL324" s="18" t="s">
        <v>119</v>
      </c>
      <c r="BM324" s="242" t="s">
        <v>2941</v>
      </c>
    </row>
    <row r="325" s="2" customFormat="1" ht="16.5" customHeight="1">
      <c r="A325" s="39"/>
      <c r="B325" s="40"/>
      <c r="C325" s="230" t="s">
        <v>2028</v>
      </c>
      <c r="D325" s="230" t="s">
        <v>283</v>
      </c>
      <c r="E325" s="231" t="s">
        <v>2942</v>
      </c>
      <c r="F325" s="232" t="s">
        <v>2693</v>
      </c>
      <c r="G325" s="233" t="s">
        <v>1676</v>
      </c>
      <c r="H325" s="234">
        <v>4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119</v>
      </c>
      <c r="AT325" s="242" t="s">
        <v>283</v>
      </c>
      <c r="AU325" s="242" t="s">
        <v>86</v>
      </c>
      <c r="AY325" s="18" t="s">
        <v>281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119</v>
      </c>
      <c r="BM325" s="242" t="s">
        <v>2943</v>
      </c>
    </row>
    <row r="326" s="2" customFormat="1" ht="16.5" customHeight="1">
      <c r="A326" s="39"/>
      <c r="B326" s="40"/>
      <c r="C326" s="230" t="s">
        <v>2032</v>
      </c>
      <c r="D326" s="230" t="s">
        <v>283</v>
      </c>
      <c r="E326" s="231" t="s">
        <v>2944</v>
      </c>
      <c r="F326" s="232" t="s">
        <v>2696</v>
      </c>
      <c r="G326" s="233" t="s">
        <v>1676</v>
      </c>
      <c r="H326" s="234">
        <v>2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119</v>
      </c>
      <c r="AT326" s="242" t="s">
        <v>283</v>
      </c>
      <c r="AU326" s="242" t="s">
        <v>86</v>
      </c>
      <c r="AY326" s="18" t="s">
        <v>281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119</v>
      </c>
      <c r="BM326" s="242" t="s">
        <v>2945</v>
      </c>
    </row>
    <row r="327" s="2" customFormat="1" ht="16.5" customHeight="1">
      <c r="A327" s="39"/>
      <c r="B327" s="40"/>
      <c r="C327" s="230" t="s">
        <v>2036</v>
      </c>
      <c r="D327" s="230" t="s">
        <v>283</v>
      </c>
      <c r="E327" s="231" t="s">
        <v>2946</v>
      </c>
      <c r="F327" s="232" t="s">
        <v>2878</v>
      </c>
      <c r="G327" s="233" t="s">
        <v>1676</v>
      </c>
      <c r="H327" s="234">
        <v>2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119</v>
      </c>
      <c r="AT327" s="242" t="s">
        <v>283</v>
      </c>
      <c r="AU327" s="242" t="s">
        <v>86</v>
      </c>
      <c r="AY327" s="18" t="s">
        <v>281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119</v>
      </c>
      <c r="BM327" s="242" t="s">
        <v>2947</v>
      </c>
    </row>
    <row r="328" s="2" customFormat="1" ht="16.5" customHeight="1">
      <c r="A328" s="39"/>
      <c r="B328" s="40"/>
      <c r="C328" s="230" t="s">
        <v>2040</v>
      </c>
      <c r="D328" s="230" t="s">
        <v>283</v>
      </c>
      <c r="E328" s="231" t="s">
        <v>2948</v>
      </c>
      <c r="F328" s="232" t="s">
        <v>2699</v>
      </c>
      <c r="G328" s="233" t="s">
        <v>1676</v>
      </c>
      <c r="H328" s="234">
        <v>4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119</v>
      </c>
      <c r="AT328" s="242" t="s">
        <v>283</v>
      </c>
      <c r="AU328" s="242" t="s">
        <v>86</v>
      </c>
      <c r="AY328" s="18" t="s">
        <v>281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119</v>
      </c>
      <c r="BM328" s="242" t="s">
        <v>2949</v>
      </c>
    </row>
    <row r="329" s="2" customFormat="1" ht="16.5" customHeight="1">
      <c r="A329" s="39"/>
      <c r="B329" s="40"/>
      <c r="C329" s="230" t="s">
        <v>2045</v>
      </c>
      <c r="D329" s="230" t="s">
        <v>283</v>
      </c>
      <c r="E329" s="231" t="s">
        <v>2950</v>
      </c>
      <c r="F329" s="232" t="s">
        <v>2702</v>
      </c>
      <c r="G329" s="233" t="s">
        <v>1676</v>
      </c>
      <c r="H329" s="234">
        <v>1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42</v>
      </c>
      <c r="O329" s="92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119</v>
      </c>
      <c r="AT329" s="242" t="s">
        <v>283</v>
      </c>
      <c r="AU329" s="242" t="s">
        <v>86</v>
      </c>
      <c r="AY329" s="18" t="s">
        <v>281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119</v>
      </c>
      <c r="BM329" s="242" t="s">
        <v>2951</v>
      </c>
    </row>
    <row r="330" s="2" customFormat="1" ht="16.5" customHeight="1">
      <c r="A330" s="39"/>
      <c r="B330" s="40"/>
      <c r="C330" s="230" t="s">
        <v>2049</v>
      </c>
      <c r="D330" s="230" t="s">
        <v>283</v>
      </c>
      <c r="E330" s="231" t="s">
        <v>2952</v>
      </c>
      <c r="F330" s="232" t="s">
        <v>2883</v>
      </c>
      <c r="G330" s="233" t="s">
        <v>1676</v>
      </c>
      <c r="H330" s="234">
        <v>2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42</v>
      </c>
      <c r="O330" s="92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119</v>
      </c>
      <c r="AT330" s="242" t="s">
        <v>283</v>
      </c>
      <c r="AU330" s="242" t="s">
        <v>86</v>
      </c>
      <c r="AY330" s="18" t="s">
        <v>281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8" t="s">
        <v>84</v>
      </c>
      <c r="BK330" s="243">
        <f>ROUND(I330*H330,2)</f>
        <v>0</v>
      </c>
      <c r="BL330" s="18" t="s">
        <v>119</v>
      </c>
      <c r="BM330" s="242" t="s">
        <v>2953</v>
      </c>
    </row>
    <row r="331" s="2" customFormat="1" ht="24.15" customHeight="1">
      <c r="A331" s="39"/>
      <c r="B331" s="40"/>
      <c r="C331" s="230" t="s">
        <v>2053</v>
      </c>
      <c r="D331" s="230" t="s">
        <v>283</v>
      </c>
      <c r="E331" s="231" t="s">
        <v>2954</v>
      </c>
      <c r="F331" s="232" t="s">
        <v>2955</v>
      </c>
      <c r="G331" s="233" t="s">
        <v>1676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283</v>
      </c>
      <c r="AU331" s="242" t="s">
        <v>86</v>
      </c>
      <c r="AY331" s="18" t="s">
        <v>281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2956</v>
      </c>
    </row>
    <row r="332" s="2" customFormat="1" ht="24.15" customHeight="1">
      <c r="A332" s="39"/>
      <c r="B332" s="40"/>
      <c r="C332" s="230" t="s">
        <v>2057</v>
      </c>
      <c r="D332" s="230" t="s">
        <v>283</v>
      </c>
      <c r="E332" s="231" t="s">
        <v>2957</v>
      </c>
      <c r="F332" s="232" t="s">
        <v>2592</v>
      </c>
      <c r="G332" s="233" t="s">
        <v>1676</v>
      </c>
      <c r="H332" s="234">
        <v>1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283</v>
      </c>
      <c r="AU332" s="242" t="s">
        <v>86</v>
      </c>
      <c r="AY332" s="18" t="s">
        <v>281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2958</v>
      </c>
    </row>
    <row r="333" s="2" customFormat="1" ht="24.15" customHeight="1">
      <c r="A333" s="39"/>
      <c r="B333" s="40"/>
      <c r="C333" s="230" t="s">
        <v>2061</v>
      </c>
      <c r="D333" s="230" t="s">
        <v>283</v>
      </c>
      <c r="E333" s="231" t="s">
        <v>2959</v>
      </c>
      <c r="F333" s="232" t="s">
        <v>2960</v>
      </c>
      <c r="G333" s="233" t="s">
        <v>1676</v>
      </c>
      <c r="H333" s="234">
        <v>2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283</v>
      </c>
      <c r="AU333" s="242" t="s">
        <v>86</v>
      </c>
      <c r="AY333" s="18" t="s">
        <v>281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2961</v>
      </c>
    </row>
    <row r="334" s="2" customFormat="1" ht="16.5" customHeight="1">
      <c r="A334" s="39"/>
      <c r="B334" s="40"/>
      <c r="C334" s="230" t="s">
        <v>2065</v>
      </c>
      <c r="D334" s="230" t="s">
        <v>283</v>
      </c>
      <c r="E334" s="231" t="s">
        <v>2962</v>
      </c>
      <c r="F334" s="232" t="s">
        <v>2595</v>
      </c>
      <c r="G334" s="233" t="s">
        <v>1676</v>
      </c>
      <c r="H334" s="234">
        <v>27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283</v>
      </c>
      <c r="AU334" s="242" t="s">
        <v>86</v>
      </c>
      <c r="AY334" s="18" t="s">
        <v>281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2963</v>
      </c>
    </row>
    <row r="335" s="2" customFormat="1" ht="16.5" customHeight="1">
      <c r="A335" s="39"/>
      <c r="B335" s="40"/>
      <c r="C335" s="230" t="s">
        <v>2069</v>
      </c>
      <c r="D335" s="230" t="s">
        <v>283</v>
      </c>
      <c r="E335" s="231" t="s">
        <v>2964</v>
      </c>
      <c r="F335" s="232" t="s">
        <v>2965</v>
      </c>
      <c r="G335" s="233" t="s">
        <v>1676</v>
      </c>
      <c r="H335" s="234">
        <v>1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283</v>
      </c>
      <c r="AU335" s="242" t="s">
        <v>86</v>
      </c>
      <c r="AY335" s="18" t="s">
        <v>281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2966</v>
      </c>
    </row>
    <row r="336" s="2" customFormat="1" ht="16.5" customHeight="1">
      <c r="A336" s="39"/>
      <c r="B336" s="40"/>
      <c r="C336" s="230" t="s">
        <v>2074</v>
      </c>
      <c r="D336" s="230" t="s">
        <v>283</v>
      </c>
      <c r="E336" s="231" t="s">
        <v>2967</v>
      </c>
      <c r="F336" s="232" t="s">
        <v>2890</v>
      </c>
      <c r="G336" s="233" t="s">
        <v>1676</v>
      </c>
      <c r="H336" s="234">
        <v>2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283</v>
      </c>
      <c r="AU336" s="242" t="s">
        <v>86</v>
      </c>
      <c r="AY336" s="18" t="s">
        <v>281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2968</v>
      </c>
    </row>
    <row r="337" s="2" customFormat="1" ht="24.15" customHeight="1">
      <c r="A337" s="39"/>
      <c r="B337" s="40"/>
      <c r="C337" s="230" t="s">
        <v>1556</v>
      </c>
      <c r="D337" s="230" t="s">
        <v>283</v>
      </c>
      <c r="E337" s="231" t="s">
        <v>2597</v>
      </c>
      <c r="F337" s="232" t="s">
        <v>2598</v>
      </c>
      <c r="G337" s="233" t="s">
        <v>2494</v>
      </c>
      <c r="H337" s="234">
        <v>1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283</v>
      </c>
      <c r="AU337" s="242" t="s">
        <v>86</v>
      </c>
      <c r="AY337" s="18" t="s">
        <v>281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2969</v>
      </c>
    </row>
    <row r="338" s="2" customFormat="1" ht="16.5" customHeight="1">
      <c r="A338" s="39"/>
      <c r="B338" s="40"/>
      <c r="C338" s="230" t="s">
        <v>2970</v>
      </c>
      <c r="D338" s="230" t="s">
        <v>283</v>
      </c>
      <c r="E338" s="231" t="s">
        <v>2971</v>
      </c>
      <c r="F338" s="232" t="s">
        <v>2601</v>
      </c>
      <c r="G338" s="233" t="s">
        <v>1421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283</v>
      </c>
      <c r="AU338" s="242" t="s">
        <v>86</v>
      </c>
      <c r="AY338" s="18" t="s">
        <v>281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2972</v>
      </c>
    </row>
    <row r="339" s="12" customFormat="1" ht="22.8" customHeight="1">
      <c r="A339" s="12"/>
      <c r="B339" s="214"/>
      <c r="C339" s="215"/>
      <c r="D339" s="216" t="s">
        <v>76</v>
      </c>
      <c r="E339" s="228" t="s">
        <v>2973</v>
      </c>
      <c r="F339" s="228" t="s">
        <v>2974</v>
      </c>
      <c r="G339" s="215"/>
      <c r="H339" s="215"/>
      <c r="I339" s="218"/>
      <c r="J339" s="229">
        <f>BK339</f>
        <v>0</v>
      </c>
      <c r="K339" s="215"/>
      <c r="L339" s="220"/>
      <c r="M339" s="221"/>
      <c r="N339" s="222"/>
      <c r="O339" s="222"/>
      <c r="P339" s="223">
        <f>SUM(P340:P346)</f>
        <v>0</v>
      </c>
      <c r="Q339" s="222"/>
      <c r="R339" s="223">
        <f>SUM(R340:R346)</f>
        <v>0</v>
      </c>
      <c r="S339" s="222"/>
      <c r="T339" s="224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5" t="s">
        <v>84</v>
      </c>
      <c r="AT339" s="226" t="s">
        <v>76</v>
      </c>
      <c r="AU339" s="226" t="s">
        <v>84</v>
      </c>
      <c r="AY339" s="225" t="s">
        <v>281</v>
      </c>
      <c r="BK339" s="227">
        <f>SUM(BK340:BK346)</f>
        <v>0</v>
      </c>
    </row>
    <row r="340" s="2" customFormat="1" ht="33" customHeight="1">
      <c r="A340" s="39"/>
      <c r="B340" s="40"/>
      <c r="C340" s="230" t="s">
        <v>2287</v>
      </c>
      <c r="D340" s="230" t="s">
        <v>283</v>
      </c>
      <c r="E340" s="231" t="s">
        <v>2975</v>
      </c>
      <c r="F340" s="232" t="s">
        <v>2976</v>
      </c>
      <c r="G340" s="233" t="s">
        <v>1676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283</v>
      </c>
      <c r="AU340" s="242" t="s">
        <v>86</v>
      </c>
      <c r="AY340" s="18" t="s">
        <v>281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2977</v>
      </c>
    </row>
    <row r="341" s="2" customFormat="1" ht="16.5" customHeight="1">
      <c r="A341" s="39"/>
      <c r="B341" s="40"/>
      <c r="C341" s="230" t="s">
        <v>2978</v>
      </c>
      <c r="D341" s="230" t="s">
        <v>283</v>
      </c>
      <c r="E341" s="231" t="s">
        <v>2979</v>
      </c>
      <c r="F341" s="232" t="s">
        <v>2980</v>
      </c>
      <c r="G341" s="233" t="s">
        <v>1676</v>
      </c>
      <c r="H341" s="234">
        <v>2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42</v>
      </c>
      <c r="O341" s="92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119</v>
      </c>
      <c r="AT341" s="242" t="s">
        <v>283</v>
      </c>
      <c r="AU341" s="242" t="s">
        <v>86</v>
      </c>
      <c r="AY341" s="18" t="s">
        <v>281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8" t="s">
        <v>84</v>
      </c>
      <c r="BK341" s="243">
        <f>ROUND(I341*H341,2)</f>
        <v>0</v>
      </c>
      <c r="BL341" s="18" t="s">
        <v>119</v>
      </c>
      <c r="BM341" s="242" t="s">
        <v>2981</v>
      </c>
    </row>
    <row r="342" s="2" customFormat="1" ht="24.15" customHeight="1">
      <c r="A342" s="39"/>
      <c r="B342" s="40"/>
      <c r="C342" s="230" t="s">
        <v>2290</v>
      </c>
      <c r="D342" s="230" t="s">
        <v>283</v>
      </c>
      <c r="E342" s="231" t="s">
        <v>2982</v>
      </c>
      <c r="F342" s="232" t="s">
        <v>2955</v>
      </c>
      <c r="G342" s="233" t="s">
        <v>1676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283</v>
      </c>
      <c r="AU342" s="242" t="s">
        <v>86</v>
      </c>
      <c r="AY342" s="18" t="s">
        <v>281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2983</v>
      </c>
    </row>
    <row r="343" s="2" customFormat="1" ht="16.5" customHeight="1">
      <c r="A343" s="39"/>
      <c r="B343" s="40"/>
      <c r="C343" s="230" t="s">
        <v>1401</v>
      </c>
      <c r="D343" s="230" t="s">
        <v>283</v>
      </c>
      <c r="E343" s="231" t="s">
        <v>2984</v>
      </c>
      <c r="F343" s="232" t="s">
        <v>2985</v>
      </c>
      <c r="G343" s="233" t="s">
        <v>1676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283</v>
      </c>
      <c r="AU343" s="242" t="s">
        <v>86</v>
      </c>
      <c r="AY343" s="18" t="s">
        <v>281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2986</v>
      </c>
    </row>
    <row r="344" s="2" customFormat="1" ht="24.15" customHeight="1">
      <c r="A344" s="39"/>
      <c r="B344" s="40"/>
      <c r="C344" s="230" t="s">
        <v>1368</v>
      </c>
      <c r="D344" s="230" t="s">
        <v>283</v>
      </c>
      <c r="E344" s="231" t="s">
        <v>2987</v>
      </c>
      <c r="F344" s="232" t="s">
        <v>2988</v>
      </c>
      <c r="G344" s="233" t="s">
        <v>2550</v>
      </c>
      <c r="H344" s="234">
        <v>62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283</v>
      </c>
      <c r="AU344" s="242" t="s">
        <v>86</v>
      </c>
      <c r="AY344" s="18" t="s">
        <v>281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2989</v>
      </c>
    </row>
    <row r="345" s="2" customFormat="1" ht="16.5" customHeight="1">
      <c r="A345" s="39"/>
      <c r="B345" s="40"/>
      <c r="C345" s="230" t="s">
        <v>1372</v>
      </c>
      <c r="D345" s="230" t="s">
        <v>283</v>
      </c>
      <c r="E345" s="231" t="s">
        <v>2990</v>
      </c>
      <c r="F345" s="232" t="s">
        <v>2562</v>
      </c>
      <c r="G345" s="233" t="s">
        <v>2550</v>
      </c>
      <c r="H345" s="234">
        <v>1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283</v>
      </c>
      <c r="AU345" s="242" t="s">
        <v>86</v>
      </c>
      <c r="AY345" s="18" t="s">
        <v>281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2991</v>
      </c>
    </row>
    <row r="346" s="2" customFormat="1" ht="16.5" customHeight="1">
      <c r="A346" s="39"/>
      <c r="B346" s="40"/>
      <c r="C346" s="230" t="s">
        <v>1057</v>
      </c>
      <c r="D346" s="230" t="s">
        <v>283</v>
      </c>
      <c r="E346" s="231" t="s">
        <v>2992</v>
      </c>
      <c r="F346" s="232" t="s">
        <v>2577</v>
      </c>
      <c r="G346" s="233" t="s">
        <v>2494</v>
      </c>
      <c r="H346" s="234">
        <v>1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283</v>
      </c>
      <c r="AU346" s="242" t="s">
        <v>86</v>
      </c>
      <c r="AY346" s="18" t="s">
        <v>281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2993</v>
      </c>
    </row>
    <row r="347" s="12" customFormat="1" ht="22.8" customHeight="1">
      <c r="A347" s="12"/>
      <c r="B347" s="214"/>
      <c r="C347" s="215"/>
      <c r="D347" s="216" t="s">
        <v>76</v>
      </c>
      <c r="E347" s="228" t="s">
        <v>2994</v>
      </c>
      <c r="F347" s="228" t="s">
        <v>2995</v>
      </c>
      <c r="G347" s="215"/>
      <c r="H347" s="215"/>
      <c r="I347" s="218"/>
      <c r="J347" s="229">
        <f>BK347</f>
        <v>0</v>
      </c>
      <c r="K347" s="215"/>
      <c r="L347" s="220"/>
      <c r="M347" s="221"/>
      <c r="N347" s="222"/>
      <c r="O347" s="222"/>
      <c r="P347" s="223">
        <f>SUM(P348:P361)</f>
        <v>0</v>
      </c>
      <c r="Q347" s="222"/>
      <c r="R347" s="223">
        <f>SUM(R348:R361)</f>
        <v>0</v>
      </c>
      <c r="S347" s="222"/>
      <c r="T347" s="224">
        <f>SUM(T348:T361)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5" t="s">
        <v>84</v>
      </c>
      <c r="AT347" s="226" t="s">
        <v>76</v>
      </c>
      <c r="AU347" s="226" t="s">
        <v>84</v>
      </c>
      <c r="AY347" s="225" t="s">
        <v>281</v>
      </c>
      <c r="BK347" s="227">
        <f>SUM(BK348:BK361)</f>
        <v>0</v>
      </c>
    </row>
    <row r="348" s="2" customFormat="1" ht="24.15" customHeight="1">
      <c r="A348" s="39"/>
      <c r="B348" s="40"/>
      <c r="C348" s="230" t="s">
        <v>1063</v>
      </c>
      <c r="D348" s="230" t="s">
        <v>283</v>
      </c>
      <c r="E348" s="231" t="s">
        <v>2996</v>
      </c>
      <c r="F348" s="232" t="s">
        <v>2997</v>
      </c>
      <c r="G348" s="233" t="s">
        <v>1676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283</v>
      </c>
      <c r="AU348" s="242" t="s">
        <v>86</v>
      </c>
      <c r="AY348" s="18" t="s">
        <v>281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2998</v>
      </c>
    </row>
    <row r="349" s="2" customFormat="1" ht="16.5" customHeight="1">
      <c r="A349" s="39"/>
      <c r="B349" s="40"/>
      <c r="C349" s="230" t="s">
        <v>1069</v>
      </c>
      <c r="D349" s="230" t="s">
        <v>283</v>
      </c>
      <c r="E349" s="231" t="s">
        <v>2999</v>
      </c>
      <c r="F349" s="232" t="s">
        <v>3000</v>
      </c>
      <c r="G349" s="233" t="s">
        <v>1676</v>
      </c>
      <c r="H349" s="234">
        <v>1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283</v>
      </c>
      <c r="AU349" s="242" t="s">
        <v>86</v>
      </c>
      <c r="AY349" s="18" t="s">
        <v>281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3001</v>
      </c>
    </row>
    <row r="350" s="2" customFormat="1" ht="16.5" customHeight="1">
      <c r="A350" s="39"/>
      <c r="B350" s="40"/>
      <c r="C350" s="230" t="s">
        <v>3002</v>
      </c>
      <c r="D350" s="230" t="s">
        <v>283</v>
      </c>
      <c r="E350" s="231" t="s">
        <v>3003</v>
      </c>
      <c r="F350" s="232" t="s">
        <v>2527</v>
      </c>
      <c r="G350" s="233" t="s">
        <v>1676</v>
      </c>
      <c r="H350" s="234">
        <v>1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283</v>
      </c>
      <c r="AU350" s="242" t="s">
        <v>86</v>
      </c>
      <c r="AY350" s="18" t="s">
        <v>281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3004</v>
      </c>
    </row>
    <row r="351" s="2" customFormat="1" ht="24.15" customHeight="1">
      <c r="A351" s="39"/>
      <c r="B351" s="40"/>
      <c r="C351" s="230" t="s">
        <v>1107</v>
      </c>
      <c r="D351" s="230" t="s">
        <v>283</v>
      </c>
      <c r="E351" s="231" t="s">
        <v>3005</v>
      </c>
      <c r="F351" s="232" t="s">
        <v>2533</v>
      </c>
      <c r="G351" s="233" t="s">
        <v>1697</v>
      </c>
      <c r="H351" s="234">
        <v>15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283</v>
      </c>
      <c r="AU351" s="242" t="s">
        <v>86</v>
      </c>
      <c r="AY351" s="18" t="s">
        <v>281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3006</v>
      </c>
    </row>
    <row r="352" s="2" customFormat="1" ht="16.5" customHeight="1">
      <c r="A352" s="39"/>
      <c r="B352" s="40"/>
      <c r="C352" s="230" t="s">
        <v>1119</v>
      </c>
      <c r="D352" s="230" t="s">
        <v>283</v>
      </c>
      <c r="E352" s="231" t="s">
        <v>3007</v>
      </c>
      <c r="F352" s="232" t="s">
        <v>2536</v>
      </c>
      <c r="G352" s="233" t="s">
        <v>1421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283</v>
      </c>
      <c r="AU352" s="242" t="s">
        <v>86</v>
      </c>
      <c r="AY352" s="18" t="s">
        <v>281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3008</v>
      </c>
    </row>
    <row r="353" s="2" customFormat="1" ht="16.5" customHeight="1">
      <c r="A353" s="39"/>
      <c r="B353" s="40"/>
      <c r="C353" s="230" t="s">
        <v>1135</v>
      </c>
      <c r="D353" s="230" t="s">
        <v>283</v>
      </c>
      <c r="E353" s="231" t="s">
        <v>3009</v>
      </c>
      <c r="F353" s="232" t="s">
        <v>2539</v>
      </c>
      <c r="G353" s="233" t="s">
        <v>2494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283</v>
      </c>
      <c r="AU353" s="242" t="s">
        <v>86</v>
      </c>
      <c r="AY353" s="18" t="s">
        <v>281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3010</v>
      </c>
    </row>
    <row r="354" s="2" customFormat="1" ht="16.5" customHeight="1">
      <c r="A354" s="39"/>
      <c r="B354" s="40"/>
      <c r="C354" s="230" t="s">
        <v>1694</v>
      </c>
      <c r="D354" s="230" t="s">
        <v>283</v>
      </c>
      <c r="E354" s="231" t="s">
        <v>3011</v>
      </c>
      <c r="F354" s="232" t="s">
        <v>2577</v>
      </c>
      <c r="G354" s="233" t="s">
        <v>2494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283</v>
      </c>
      <c r="AU354" s="242" t="s">
        <v>86</v>
      </c>
      <c r="AY354" s="18" t="s">
        <v>281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3012</v>
      </c>
    </row>
    <row r="355" s="2" customFormat="1" ht="33" customHeight="1">
      <c r="A355" s="39"/>
      <c r="B355" s="40"/>
      <c r="C355" s="230" t="s">
        <v>3013</v>
      </c>
      <c r="D355" s="230" t="s">
        <v>283</v>
      </c>
      <c r="E355" s="231" t="s">
        <v>3014</v>
      </c>
      <c r="F355" s="232" t="s">
        <v>2976</v>
      </c>
      <c r="G355" s="233" t="s">
        <v>1676</v>
      </c>
      <c r="H355" s="234">
        <v>1</v>
      </c>
      <c r="I355" s="235"/>
      <c r="J355" s="236">
        <f>ROUND(I355*H355,2)</f>
        <v>0</v>
      </c>
      <c r="K355" s="237"/>
      <c r="L355" s="45"/>
      <c r="M355" s="238" t="s">
        <v>1</v>
      </c>
      <c r="N355" s="239" t="s">
        <v>42</v>
      </c>
      <c r="O355" s="92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119</v>
      </c>
      <c r="AT355" s="242" t="s">
        <v>283</v>
      </c>
      <c r="AU355" s="242" t="s">
        <v>86</v>
      </c>
      <c r="AY355" s="18" t="s">
        <v>281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8" t="s">
        <v>84</v>
      </c>
      <c r="BK355" s="243">
        <f>ROUND(I355*H355,2)</f>
        <v>0</v>
      </c>
      <c r="BL355" s="18" t="s">
        <v>119</v>
      </c>
      <c r="BM355" s="242" t="s">
        <v>3015</v>
      </c>
    </row>
    <row r="356" s="2" customFormat="1" ht="16.5" customHeight="1">
      <c r="A356" s="39"/>
      <c r="B356" s="40"/>
      <c r="C356" s="230" t="s">
        <v>3016</v>
      </c>
      <c r="D356" s="230" t="s">
        <v>283</v>
      </c>
      <c r="E356" s="231" t="s">
        <v>3017</v>
      </c>
      <c r="F356" s="232" t="s">
        <v>2980</v>
      </c>
      <c r="G356" s="233" t="s">
        <v>1676</v>
      </c>
      <c r="H356" s="234">
        <v>2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283</v>
      </c>
      <c r="AU356" s="242" t="s">
        <v>86</v>
      </c>
      <c r="AY356" s="18" t="s">
        <v>281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3018</v>
      </c>
    </row>
    <row r="357" s="2" customFormat="1" ht="16.5" customHeight="1">
      <c r="A357" s="39"/>
      <c r="B357" s="40"/>
      <c r="C357" s="230" t="s">
        <v>3019</v>
      </c>
      <c r="D357" s="230" t="s">
        <v>283</v>
      </c>
      <c r="E357" s="231" t="s">
        <v>3020</v>
      </c>
      <c r="F357" s="232" t="s">
        <v>3021</v>
      </c>
      <c r="G357" s="233" t="s">
        <v>1676</v>
      </c>
      <c r="H357" s="234">
        <v>1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283</v>
      </c>
      <c r="AU357" s="242" t="s">
        <v>86</v>
      </c>
      <c r="AY357" s="18" t="s">
        <v>281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3022</v>
      </c>
    </row>
    <row r="358" s="2" customFormat="1" ht="16.5" customHeight="1">
      <c r="A358" s="39"/>
      <c r="B358" s="40"/>
      <c r="C358" s="230" t="s">
        <v>3023</v>
      </c>
      <c r="D358" s="230" t="s">
        <v>283</v>
      </c>
      <c r="E358" s="231" t="s">
        <v>3024</v>
      </c>
      <c r="F358" s="232" t="s">
        <v>3025</v>
      </c>
      <c r="G358" s="233" t="s">
        <v>1676</v>
      </c>
      <c r="H358" s="234">
        <v>1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283</v>
      </c>
      <c r="AU358" s="242" t="s">
        <v>86</v>
      </c>
      <c r="AY358" s="18" t="s">
        <v>281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3026</v>
      </c>
    </row>
    <row r="359" s="2" customFormat="1" ht="24.15" customHeight="1">
      <c r="A359" s="39"/>
      <c r="B359" s="40"/>
      <c r="C359" s="230" t="s">
        <v>3027</v>
      </c>
      <c r="D359" s="230" t="s">
        <v>283</v>
      </c>
      <c r="E359" s="231" t="s">
        <v>3028</v>
      </c>
      <c r="F359" s="232" t="s">
        <v>2988</v>
      </c>
      <c r="G359" s="233" t="s">
        <v>2550</v>
      </c>
      <c r="H359" s="234">
        <v>1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283</v>
      </c>
      <c r="AU359" s="242" t="s">
        <v>86</v>
      </c>
      <c r="AY359" s="18" t="s">
        <v>281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3029</v>
      </c>
    </row>
    <row r="360" s="2" customFormat="1" ht="24.15" customHeight="1">
      <c r="A360" s="39"/>
      <c r="B360" s="40"/>
      <c r="C360" s="230" t="s">
        <v>3030</v>
      </c>
      <c r="D360" s="230" t="s">
        <v>283</v>
      </c>
      <c r="E360" s="231" t="s">
        <v>3031</v>
      </c>
      <c r="F360" s="232" t="s">
        <v>2723</v>
      </c>
      <c r="G360" s="233" t="s">
        <v>2550</v>
      </c>
      <c r="H360" s="234">
        <v>1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283</v>
      </c>
      <c r="AU360" s="242" t="s">
        <v>86</v>
      </c>
      <c r="AY360" s="18" t="s">
        <v>281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3032</v>
      </c>
    </row>
    <row r="361" s="2" customFormat="1" ht="16.5" customHeight="1">
      <c r="A361" s="39"/>
      <c r="B361" s="40"/>
      <c r="C361" s="230" t="s">
        <v>3033</v>
      </c>
      <c r="D361" s="230" t="s">
        <v>283</v>
      </c>
      <c r="E361" s="231" t="s">
        <v>3034</v>
      </c>
      <c r="F361" s="232" t="s">
        <v>3035</v>
      </c>
      <c r="G361" s="233" t="s">
        <v>1676</v>
      </c>
      <c r="H361" s="234">
        <v>1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283</v>
      </c>
      <c r="AU361" s="242" t="s">
        <v>86</v>
      </c>
      <c r="AY361" s="18" t="s">
        <v>281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3036</v>
      </c>
    </row>
    <row r="362" s="12" customFormat="1" ht="22.8" customHeight="1">
      <c r="A362" s="12"/>
      <c r="B362" s="214"/>
      <c r="C362" s="215"/>
      <c r="D362" s="216" t="s">
        <v>76</v>
      </c>
      <c r="E362" s="228" t="s">
        <v>3037</v>
      </c>
      <c r="F362" s="228" t="s">
        <v>3038</v>
      </c>
      <c r="G362" s="215"/>
      <c r="H362" s="215"/>
      <c r="I362" s="218"/>
      <c r="J362" s="229">
        <f>BK362</f>
        <v>0</v>
      </c>
      <c r="K362" s="215"/>
      <c r="L362" s="220"/>
      <c r="M362" s="221"/>
      <c r="N362" s="222"/>
      <c r="O362" s="222"/>
      <c r="P362" s="223">
        <f>SUM(P363:P376)</f>
        <v>0</v>
      </c>
      <c r="Q362" s="222"/>
      <c r="R362" s="223">
        <f>SUM(R363:R376)</f>
        <v>0</v>
      </c>
      <c r="S362" s="222"/>
      <c r="T362" s="224">
        <f>SUM(T363:T376)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5" t="s">
        <v>84</v>
      </c>
      <c r="AT362" s="226" t="s">
        <v>76</v>
      </c>
      <c r="AU362" s="226" t="s">
        <v>84</v>
      </c>
      <c r="AY362" s="225" t="s">
        <v>281</v>
      </c>
      <c r="BK362" s="227">
        <f>SUM(BK363:BK376)</f>
        <v>0</v>
      </c>
    </row>
    <row r="363" s="2" customFormat="1" ht="24.15" customHeight="1">
      <c r="A363" s="39"/>
      <c r="B363" s="40"/>
      <c r="C363" s="230" t="s">
        <v>3039</v>
      </c>
      <c r="D363" s="230" t="s">
        <v>283</v>
      </c>
      <c r="E363" s="231" t="s">
        <v>3040</v>
      </c>
      <c r="F363" s="232" t="s">
        <v>2997</v>
      </c>
      <c r="G363" s="233" t="s">
        <v>1676</v>
      </c>
      <c r="H363" s="234">
        <v>1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283</v>
      </c>
      <c r="AU363" s="242" t="s">
        <v>86</v>
      </c>
      <c r="AY363" s="18" t="s">
        <v>281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3041</v>
      </c>
    </row>
    <row r="364" s="2" customFormat="1" ht="16.5" customHeight="1">
      <c r="A364" s="39"/>
      <c r="B364" s="40"/>
      <c r="C364" s="230" t="s">
        <v>3042</v>
      </c>
      <c r="D364" s="230" t="s">
        <v>283</v>
      </c>
      <c r="E364" s="231" t="s">
        <v>3043</v>
      </c>
      <c r="F364" s="232" t="s">
        <v>3000</v>
      </c>
      <c r="G364" s="233" t="s">
        <v>1676</v>
      </c>
      <c r="H364" s="234">
        <v>1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42</v>
      </c>
      <c r="O364" s="92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119</v>
      </c>
      <c r="AT364" s="242" t="s">
        <v>283</v>
      </c>
      <c r="AU364" s="242" t="s">
        <v>86</v>
      </c>
      <c r="AY364" s="18" t="s">
        <v>281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8" t="s">
        <v>84</v>
      </c>
      <c r="BK364" s="243">
        <f>ROUND(I364*H364,2)</f>
        <v>0</v>
      </c>
      <c r="BL364" s="18" t="s">
        <v>119</v>
      </c>
      <c r="BM364" s="242" t="s">
        <v>3044</v>
      </c>
    </row>
    <row r="365" s="2" customFormat="1" ht="16.5" customHeight="1">
      <c r="A365" s="39"/>
      <c r="B365" s="40"/>
      <c r="C365" s="230" t="s">
        <v>3045</v>
      </c>
      <c r="D365" s="230" t="s">
        <v>283</v>
      </c>
      <c r="E365" s="231" t="s">
        <v>3046</v>
      </c>
      <c r="F365" s="232" t="s">
        <v>2527</v>
      </c>
      <c r="G365" s="233" t="s">
        <v>1676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283</v>
      </c>
      <c r="AU365" s="242" t="s">
        <v>86</v>
      </c>
      <c r="AY365" s="18" t="s">
        <v>281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3047</v>
      </c>
    </row>
    <row r="366" s="2" customFormat="1" ht="24.15" customHeight="1">
      <c r="A366" s="39"/>
      <c r="B366" s="40"/>
      <c r="C366" s="230" t="s">
        <v>3048</v>
      </c>
      <c r="D366" s="230" t="s">
        <v>283</v>
      </c>
      <c r="E366" s="231" t="s">
        <v>3049</v>
      </c>
      <c r="F366" s="232" t="s">
        <v>2533</v>
      </c>
      <c r="G366" s="233" t="s">
        <v>1697</v>
      </c>
      <c r="H366" s="234">
        <v>15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283</v>
      </c>
      <c r="AU366" s="242" t="s">
        <v>86</v>
      </c>
      <c r="AY366" s="18" t="s">
        <v>281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3050</v>
      </c>
    </row>
    <row r="367" s="2" customFormat="1" ht="16.5" customHeight="1">
      <c r="A367" s="39"/>
      <c r="B367" s="40"/>
      <c r="C367" s="230" t="s">
        <v>3051</v>
      </c>
      <c r="D367" s="230" t="s">
        <v>283</v>
      </c>
      <c r="E367" s="231" t="s">
        <v>3052</v>
      </c>
      <c r="F367" s="232" t="s">
        <v>2536</v>
      </c>
      <c r="G367" s="233" t="s">
        <v>1421</v>
      </c>
      <c r="H367" s="234">
        <v>1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283</v>
      </c>
      <c r="AU367" s="242" t="s">
        <v>86</v>
      </c>
      <c r="AY367" s="18" t="s">
        <v>281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3053</v>
      </c>
    </row>
    <row r="368" s="2" customFormat="1" ht="16.5" customHeight="1">
      <c r="A368" s="39"/>
      <c r="B368" s="40"/>
      <c r="C368" s="230" t="s">
        <v>3054</v>
      </c>
      <c r="D368" s="230" t="s">
        <v>283</v>
      </c>
      <c r="E368" s="231" t="s">
        <v>3055</v>
      </c>
      <c r="F368" s="232" t="s">
        <v>2539</v>
      </c>
      <c r="G368" s="233" t="s">
        <v>2494</v>
      </c>
      <c r="H368" s="234">
        <v>1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283</v>
      </c>
      <c r="AU368" s="242" t="s">
        <v>86</v>
      </c>
      <c r="AY368" s="18" t="s">
        <v>281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3056</v>
      </c>
    </row>
    <row r="369" s="2" customFormat="1" ht="16.5" customHeight="1">
      <c r="A369" s="39"/>
      <c r="B369" s="40"/>
      <c r="C369" s="230" t="s">
        <v>3057</v>
      </c>
      <c r="D369" s="230" t="s">
        <v>283</v>
      </c>
      <c r="E369" s="231" t="s">
        <v>3058</v>
      </c>
      <c r="F369" s="232" t="s">
        <v>2577</v>
      </c>
      <c r="G369" s="233" t="s">
        <v>2494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283</v>
      </c>
      <c r="AU369" s="242" t="s">
        <v>86</v>
      </c>
      <c r="AY369" s="18" t="s">
        <v>281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3059</v>
      </c>
    </row>
    <row r="370" s="2" customFormat="1" ht="33" customHeight="1">
      <c r="A370" s="39"/>
      <c r="B370" s="40"/>
      <c r="C370" s="230" t="s">
        <v>3060</v>
      </c>
      <c r="D370" s="230" t="s">
        <v>283</v>
      </c>
      <c r="E370" s="231" t="s">
        <v>3061</v>
      </c>
      <c r="F370" s="232" t="s">
        <v>3062</v>
      </c>
      <c r="G370" s="233" t="s">
        <v>1676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283</v>
      </c>
      <c r="AU370" s="242" t="s">
        <v>86</v>
      </c>
      <c r="AY370" s="18" t="s">
        <v>281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3063</v>
      </c>
    </row>
    <row r="371" s="2" customFormat="1" ht="16.5" customHeight="1">
      <c r="A371" s="39"/>
      <c r="B371" s="40"/>
      <c r="C371" s="230" t="s">
        <v>3064</v>
      </c>
      <c r="D371" s="230" t="s">
        <v>283</v>
      </c>
      <c r="E371" s="231" t="s">
        <v>3065</v>
      </c>
      <c r="F371" s="232" t="s">
        <v>2980</v>
      </c>
      <c r="G371" s="233" t="s">
        <v>1676</v>
      </c>
      <c r="H371" s="234">
        <v>2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283</v>
      </c>
      <c r="AU371" s="242" t="s">
        <v>86</v>
      </c>
      <c r="AY371" s="18" t="s">
        <v>281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3066</v>
      </c>
    </row>
    <row r="372" s="2" customFormat="1" ht="16.5" customHeight="1">
      <c r="A372" s="39"/>
      <c r="B372" s="40"/>
      <c r="C372" s="230" t="s">
        <v>3067</v>
      </c>
      <c r="D372" s="230" t="s">
        <v>283</v>
      </c>
      <c r="E372" s="231" t="s">
        <v>3068</v>
      </c>
      <c r="F372" s="232" t="s">
        <v>3021</v>
      </c>
      <c r="G372" s="233" t="s">
        <v>1676</v>
      </c>
      <c r="H372" s="234">
        <v>1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283</v>
      </c>
      <c r="AU372" s="242" t="s">
        <v>86</v>
      </c>
      <c r="AY372" s="18" t="s">
        <v>281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3069</v>
      </c>
    </row>
    <row r="373" s="2" customFormat="1" ht="16.5" customHeight="1">
      <c r="A373" s="39"/>
      <c r="B373" s="40"/>
      <c r="C373" s="230" t="s">
        <v>3070</v>
      </c>
      <c r="D373" s="230" t="s">
        <v>283</v>
      </c>
      <c r="E373" s="231" t="s">
        <v>3071</v>
      </c>
      <c r="F373" s="232" t="s">
        <v>3025</v>
      </c>
      <c r="G373" s="233" t="s">
        <v>1676</v>
      </c>
      <c r="H373" s="234">
        <v>1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283</v>
      </c>
      <c r="AU373" s="242" t="s">
        <v>86</v>
      </c>
      <c r="AY373" s="18" t="s">
        <v>281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3072</v>
      </c>
    </row>
    <row r="374" s="2" customFormat="1" ht="24.15" customHeight="1">
      <c r="A374" s="39"/>
      <c r="B374" s="40"/>
      <c r="C374" s="230" t="s">
        <v>3073</v>
      </c>
      <c r="D374" s="230" t="s">
        <v>283</v>
      </c>
      <c r="E374" s="231" t="s">
        <v>3074</v>
      </c>
      <c r="F374" s="232" t="s">
        <v>2988</v>
      </c>
      <c r="G374" s="233" t="s">
        <v>2550</v>
      </c>
      <c r="H374" s="234">
        <v>1</v>
      </c>
      <c r="I374" s="235"/>
      <c r="J374" s="236">
        <f>ROUND(I374*H374,2)</f>
        <v>0</v>
      </c>
      <c r="K374" s="237"/>
      <c r="L374" s="45"/>
      <c r="M374" s="238" t="s">
        <v>1</v>
      </c>
      <c r="N374" s="239" t="s">
        <v>42</v>
      </c>
      <c r="O374" s="92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2" t="s">
        <v>119</v>
      </c>
      <c r="AT374" s="242" t="s">
        <v>283</v>
      </c>
      <c r="AU374" s="242" t="s">
        <v>86</v>
      </c>
      <c r="AY374" s="18" t="s">
        <v>281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8" t="s">
        <v>84</v>
      </c>
      <c r="BK374" s="243">
        <f>ROUND(I374*H374,2)</f>
        <v>0</v>
      </c>
      <c r="BL374" s="18" t="s">
        <v>119</v>
      </c>
      <c r="BM374" s="242" t="s">
        <v>3075</v>
      </c>
    </row>
    <row r="375" s="2" customFormat="1" ht="24.15" customHeight="1">
      <c r="A375" s="39"/>
      <c r="B375" s="40"/>
      <c r="C375" s="230" t="s">
        <v>3076</v>
      </c>
      <c r="D375" s="230" t="s">
        <v>283</v>
      </c>
      <c r="E375" s="231" t="s">
        <v>3077</v>
      </c>
      <c r="F375" s="232" t="s">
        <v>2723</v>
      </c>
      <c r="G375" s="233" t="s">
        <v>2550</v>
      </c>
      <c r="H375" s="234">
        <v>1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42</v>
      </c>
      <c r="O375" s="92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119</v>
      </c>
      <c r="AT375" s="242" t="s">
        <v>283</v>
      </c>
      <c r="AU375" s="242" t="s">
        <v>86</v>
      </c>
      <c r="AY375" s="18" t="s">
        <v>281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84</v>
      </c>
      <c r="BK375" s="243">
        <f>ROUND(I375*H375,2)</f>
        <v>0</v>
      </c>
      <c r="BL375" s="18" t="s">
        <v>119</v>
      </c>
      <c r="BM375" s="242" t="s">
        <v>3078</v>
      </c>
    </row>
    <row r="376" s="2" customFormat="1" ht="16.5" customHeight="1">
      <c r="A376" s="39"/>
      <c r="B376" s="40"/>
      <c r="C376" s="230" t="s">
        <v>3079</v>
      </c>
      <c r="D376" s="230" t="s">
        <v>283</v>
      </c>
      <c r="E376" s="231" t="s">
        <v>3034</v>
      </c>
      <c r="F376" s="232" t="s">
        <v>3035</v>
      </c>
      <c r="G376" s="233" t="s">
        <v>1676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283</v>
      </c>
      <c r="AU376" s="242" t="s">
        <v>86</v>
      </c>
      <c r="AY376" s="18" t="s">
        <v>281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3080</v>
      </c>
    </row>
    <row r="377" s="12" customFormat="1" ht="22.8" customHeight="1">
      <c r="A377" s="12"/>
      <c r="B377" s="214"/>
      <c r="C377" s="215"/>
      <c r="D377" s="216" t="s">
        <v>76</v>
      </c>
      <c r="E377" s="228" t="s">
        <v>3081</v>
      </c>
      <c r="F377" s="228" t="s">
        <v>3082</v>
      </c>
      <c r="G377" s="215"/>
      <c r="H377" s="215"/>
      <c r="I377" s="218"/>
      <c r="J377" s="229">
        <f>BK377</f>
        <v>0</v>
      </c>
      <c r="K377" s="215"/>
      <c r="L377" s="220"/>
      <c r="M377" s="221"/>
      <c r="N377" s="222"/>
      <c r="O377" s="222"/>
      <c r="P377" s="223">
        <f>SUM(P378:P387)</f>
        <v>0</v>
      </c>
      <c r="Q377" s="222"/>
      <c r="R377" s="223">
        <f>SUM(R378:R387)</f>
        <v>0</v>
      </c>
      <c r="S377" s="222"/>
      <c r="T377" s="224">
        <f>SUM(T378:T387)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5" t="s">
        <v>84</v>
      </c>
      <c r="AT377" s="226" t="s">
        <v>76</v>
      </c>
      <c r="AU377" s="226" t="s">
        <v>84</v>
      </c>
      <c r="AY377" s="225" t="s">
        <v>281</v>
      </c>
      <c r="BK377" s="227">
        <f>SUM(BK378:BK387)</f>
        <v>0</v>
      </c>
    </row>
    <row r="378" s="2" customFormat="1" ht="33" customHeight="1">
      <c r="A378" s="39"/>
      <c r="B378" s="40"/>
      <c r="C378" s="230" t="s">
        <v>3083</v>
      </c>
      <c r="D378" s="230" t="s">
        <v>283</v>
      </c>
      <c r="E378" s="231" t="s">
        <v>3084</v>
      </c>
      <c r="F378" s="232" t="s">
        <v>2976</v>
      </c>
      <c r="G378" s="233" t="s">
        <v>1676</v>
      </c>
      <c r="H378" s="234">
        <v>1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283</v>
      </c>
      <c r="AU378" s="242" t="s">
        <v>86</v>
      </c>
      <c r="AY378" s="18" t="s">
        <v>281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3085</v>
      </c>
    </row>
    <row r="379" s="2" customFormat="1" ht="33" customHeight="1">
      <c r="A379" s="39"/>
      <c r="B379" s="40"/>
      <c r="C379" s="230" t="s">
        <v>3086</v>
      </c>
      <c r="D379" s="230" t="s">
        <v>283</v>
      </c>
      <c r="E379" s="231" t="s">
        <v>3087</v>
      </c>
      <c r="F379" s="232" t="s">
        <v>3088</v>
      </c>
      <c r="G379" s="233" t="s">
        <v>1676</v>
      </c>
      <c r="H379" s="234">
        <v>1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283</v>
      </c>
      <c r="AU379" s="242" t="s">
        <v>86</v>
      </c>
      <c r="AY379" s="18" t="s">
        <v>281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3089</v>
      </c>
    </row>
    <row r="380" s="2" customFormat="1" ht="33" customHeight="1">
      <c r="A380" s="39"/>
      <c r="B380" s="40"/>
      <c r="C380" s="230" t="s">
        <v>3090</v>
      </c>
      <c r="D380" s="230" t="s">
        <v>283</v>
      </c>
      <c r="E380" s="231" t="s">
        <v>3091</v>
      </c>
      <c r="F380" s="232" t="s">
        <v>3062</v>
      </c>
      <c r="G380" s="233" t="s">
        <v>1676</v>
      </c>
      <c r="H380" s="234">
        <v>2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283</v>
      </c>
      <c r="AU380" s="242" t="s">
        <v>86</v>
      </c>
      <c r="AY380" s="18" t="s">
        <v>281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3092</v>
      </c>
    </row>
    <row r="381" s="2" customFormat="1" ht="16.5" customHeight="1">
      <c r="A381" s="39"/>
      <c r="B381" s="40"/>
      <c r="C381" s="230" t="s">
        <v>3093</v>
      </c>
      <c r="D381" s="230" t="s">
        <v>283</v>
      </c>
      <c r="E381" s="231" t="s">
        <v>3094</v>
      </c>
      <c r="F381" s="232" t="s">
        <v>2980</v>
      </c>
      <c r="G381" s="233" t="s">
        <v>1676</v>
      </c>
      <c r="H381" s="234">
        <v>7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283</v>
      </c>
      <c r="AU381" s="242" t="s">
        <v>86</v>
      </c>
      <c r="AY381" s="18" t="s">
        <v>281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3095</v>
      </c>
    </row>
    <row r="382" s="2" customFormat="1" ht="16.5" customHeight="1">
      <c r="A382" s="39"/>
      <c r="B382" s="40"/>
      <c r="C382" s="230" t="s">
        <v>3096</v>
      </c>
      <c r="D382" s="230" t="s">
        <v>283</v>
      </c>
      <c r="E382" s="231" t="s">
        <v>3097</v>
      </c>
      <c r="F382" s="232" t="s">
        <v>3021</v>
      </c>
      <c r="G382" s="233" t="s">
        <v>1676</v>
      </c>
      <c r="H382" s="234">
        <v>8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283</v>
      </c>
      <c r="AU382" s="242" t="s">
        <v>86</v>
      </c>
      <c r="AY382" s="18" t="s">
        <v>281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3098</v>
      </c>
    </row>
    <row r="383" s="2" customFormat="1" ht="16.5" customHeight="1">
      <c r="A383" s="39"/>
      <c r="B383" s="40"/>
      <c r="C383" s="230" t="s">
        <v>3099</v>
      </c>
      <c r="D383" s="230" t="s">
        <v>283</v>
      </c>
      <c r="E383" s="231" t="s">
        <v>3100</v>
      </c>
      <c r="F383" s="232" t="s">
        <v>3025</v>
      </c>
      <c r="G383" s="233" t="s">
        <v>1676</v>
      </c>
      <c r="H383" s="234">
        <v>2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283</v>
      </c>
      <c r="AU383" s="242" t="s">
        <v>86</v>
      </c>
      <c r="AY383" s="18" t="s">
        <v>281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3101</v>
      </c>
    </row>
    <row r="384" s="2" customFormat="1" ht="16.5" customHeight="1">
      <c r="A384" s="39"/>
      <c r="B384" s="40"/>
      <c r="C384" s="230" t="s">
        <v>3102</v>
      </c>
      <c r="D384" s="230" t="s">
        <v>283</v>
      </c>
      <c r="E384" s="231" t="s">
        <v>3103</v>
      </c>
      <c r="F384" s="232" t="s">
        <v>3104</v>
      </c>
      <c r="G384" s="233" t="s">
        <v>1676</v>
      </c>
      <c r="H384" s="234">
        <v>3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283</v>
      </c>
      <c r="AU384" s="242" t="s">
        <v>86</v>
      </c>
      <c r="AY384" s="18" t="s">
        <v>281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3105</v>
      </c>
    </row>
    <row r="385" s="2" customFormat="1" ht="24.15" customHeight="1">
      <c r="A385" s="39"/>
      <c r="B385" s="40"/>
      <c r="C385" s="230" t="s">
        <v>3106</v>
      </c>
      <c r="D385" s="230" t="s">
        <v>283</v>
      </c>
      <c r="E385" s="231" t="s">
        <v>3107</v>
      </c>
      <c r="F385" s="232" t="s">
        <v>2720</v>
      </c>
      <c r="G385" s="233" t="s">
        <v>2550</v>
      </c>
      <c r="H385" s="234">
        <v>6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283</v>
      </c>
      <c r="AU385" s="242" t="s">
        <v>86</v>
      </c>
      <c r="AY385" s="18" t="s">
        <v>281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3108</v>
      </c>
    </row>
    <row r="386" s="2" customFormat="1" ht="24.15" customHeight="1">
      <c r="A386" s="39"/>
      <c r="B386" s="40"/>
      <c r="C386" s="230" t="s">
        <v>3109</v>
      </c>
      <c r="D386" s="230" t="s">
        <v>283</v>
      </c>
      <c r="E386" s="231" t="s">
        <v>3110</v>
      </c>
      <c r="F386" s="232" t="s">
        <v>2723</v>
      </c>
      <c r="G386" s="233" t="s">
        <v>2550</v>
      </c>
      <c r="H386" s="234">
        <v>3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283</v>
      </c>
      <c r="AU386" s="242" t="s">
        <v>86</v>
      </c>
      <c r="AY386" s="18" t="s">
        <v>281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3111</v>
      </c>
    </row>
    <row r="387" s="2" customFormat="1" ht="16.5" customHeight="1">
      <c r="A387" s="39"/>
      <c r="B387" s="40"/>
      <c r="C387" s="230" t="s">
        <v>3112</v>
      </c>
      <c r="D387" s="230" t="s">
        <v>283</v>
      </c>
      <c r="E387" s="231" t="s">
        <v>3113</v>
      </c>
      <c r="F387" s="232" t="s">
        <v>2577</v>
      </c>
      <c r="G387" s="233" t="s">
        <v>2494</v>
      </c>
      <c r="H387" s="234">
        <v>1</v>
      </c>
      <c r="I387" s="235"/>
      <c r="J387" s="236">
        <f>ROUND(I387*H387,2)</f>
        <v>0</v>
      </c>
      <c r="K387" s="237"/>
      <c r="L387" s="45"/>
      <c r="M387" s="238" t="s">
        <v>1</v>
      </c>
      <c r="N387" s="239" t="s">
        <v>42</v>
      </c>
      <c r="O387" s="92"/>
      <c r="P387" s="240">
        <f>O387*H387</f>
        <v>0</v>
      </c>
      <c r="Q387" s="240">
        <v>0</v>
      </c>
      <c r="R387" s="240">
        <f>Q387*H387</f>
        <v>0</v>
      </c>
      <c r="S387" s="240">
        <v>0</v>
      </c>
      <c r="T387" s="24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2" t="s">
        <v>119</v>
      </c>
      <c r="AT387" s="242" t="s">
        <v>283</v>
      </c>
      <c r="AU387" s="242" t="s">
        <v>86</v>
      </c>
      <c r="AY387" s="18" t="s">
        <v>281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8" t="s">
        <v>84</v>
      </c>
      <c r="BK387" s="243">
        <f>ROUND(I387*H387,2)</f>
        <v>0</v>
      </c>
      <c r="BL387" s="18" t="s">
        <v>119</v>
      </c>
      <c r="BM387" s="242" t="s">
        <v>3114</v>
      </c>
    </row>
    <row r="388" s="12" customFormat="1" ht="25.92" customHeight="1">
      <c r="A388" s="12"/>
      <c r="B388" s="214"/>
      <c r="C388" s="215"/>
      <c r="D388" s="216" t="s">
        <v>76</v>
      </c>
      <c r="E388" s="217" t="s">
        <v>3115</v>
      </c>
      <c r="F388" s="217" t="s">
        <v>3116</v>
      </c>
      <c r="G388" s="215"/>
      <c r="H388" s="215"/>
      <c r="I388" s="218"/>
      <c r="J388" s="219">
        <f>BK388</f>
        <v>0</v>
      </c>
      <c r="K388" s="215"/>
      <c r="L388" s="220"/>
      <c r="M388" s="221"/>
      <c r="N388" s="222"/>
      <c r="O388" s="222"/>
      <c r="P388" s="223">
        <f>SUM(P389:P399)</f>
        <v>0</v>
      </c>
      <c r="Q388" s="222"/>
      <c r="R388" s="223">
        <f>SUM(R389:R399)</f>
        <v>0</v>
      </c>
      <c r="S388" s="222"/>
      <c r="T388" s="224">
        <f>SUM(T389:T399)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5" t="s">
        <v>84</v>
      </c>
      <c r="AT388" s="226" t="s">
        <v>76</v>
      </c>
      <c r="AU388" s="226" t="s">
        <v>77</v>
      </c>
      <c r="AY388" s="225" t="s">
        <v>281</v>
      </c>
      <c r="BK388" s="227">
        <f>SUM(BK389:BK399)</f>
        <v>0</v>
      </c>
    </row>
    <row r="389" s="2" customFormat="1" ht="16.5" customHeight="1">
      <c r="A389" s="39"/>
      <c r="B389" s="40"/>
      <c r="C389" s="230" t="s">
        <v>3117</v>
      </c>
      <c r="D389" s="230" t="s">
        <v>283</v>
      </c>
      <c r="E389" s="231" t="s">
        <v>3118</v>
      </c>
      <c r="F389" s="232" t="s">
        <v>3119</v>
      </c>
      <c r="G389" s="233" t="s">
        <v>1676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283</v>
      </c>
      <c r="AU389" s="242" t="s">
        <v>84</v>
      </c>
      <c r="AY389" s="18" t="s">
        <v>281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3120</v>
      </c>
    </row>
    <row r="390" s="2" customFormat="1" ht="24.15" customHeight="1">
      <c r="A390" s="39"/>
      <c r="B390" s="40"/>
      <c r="C390" s="230" t="s">
        <v>3121</v>
      </c>
      <c r="D390" s="230" t="s">
        <v>283</v>
      </c>
      <c r="E390" s="231" t="s">
        <v>3122</v>
      </c>
      <c r="F390" s="232" t="s">
        <v>3123</v>
      </c>
      <c r="G390" s="233" t="s">
        <v>1676</v>
      </c>
      <c r="H390" s="234">
        <v>1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283</v>
      </c>
      <c r="AU390" s="242" t="s">
        <v>84</v>
      </c>
      <c r="AY390" s="18" t="s">
        <v>281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3124</v>
      </c>
    </row>
    <row r="391" s="2" customFormat="1" ht="24.15" customHeight="1">
      <c r="A391" s="39"/>
      <c r="B391" s="40"/>
      <c r="C391" s="230" t="s">
        <v>3125</v>
      </c>
      <c r="D391" s="230" t="s">
        <v>283</v>
      </c>
      <c r="E391" s="231" t="s">
        <v>3126</v>
      </c>
      <c r="F391" s="232" t="s">
        <v>3127</v>
      </c>
      <c r="G391" s="233" t="s">
        <v>1676</v>
      </c>
      <c r="H391" s="234">
        <v>1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283</v>
      </c>
      <c r="AU391" s="242" t="s">
        <v>84</v>
      </c>
      <c r="AY391" s="18" t="s">
        <v>281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3128</v>
      </c>
    </row>
    <row r="392" s="2" customFormat="1" ht="21.75" customHeight="1">
      <c r="A392" s="39"/>
      <c r="B392" s="40"/>
      <c r="C392" s="230" t="s">
        <v>3129</v>
      </c>
      <c r="D392" s="230" t="s">
        <v>283</v>
      </c>
      <c r="E392" s="231" t="s">
        <v>3130</v>
      </c>
      <c r="F392" s="232" t="s">
        <v>3131</v>
      </c>
      <c r="G392" s="233" t="s">
        <v>1676</v>
      </c>
      <c r="H392" s="234">
        <v>1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283</v>
      </c>
      <c r="AU392" s="242" t="s">
        <v>84</v>
      </c>
      <c r="AY392" s="18" t="s">
        <v>281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3132</v>
      </c>
    </row>
    <row r="393" s="2" customFormat="1" ht="16.5" customHeight="1">
      <c r="A393" s="39"/>
      <c r="B393" s="40"/>
      <c r="C393" s="230" t="s">
        <v>3133</v>
      </c>
      <c r="D393" s="230" t="s">
        <v>283</v>
      </c>
      <c r="E393" s="231" t="s">
        <v>3134</v>
      </c>
      <c r="F393" s="232" t="s">
        <v>3135</v>
      </c>
      <c r="G393" s="233" t="s">
        <v>1676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283</v>
      </c>
      <c r="AU393" s="242" t="s">
        <v>84</v>
      </c>
      <c r="AY393" s="18" t="s">
        <v>281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3136</v>
      </c>
    </row>
    <row r="394" s="2" customFormat="1" ht="37.8" customHeight="1">
      <c r="A394" s="39"/>
      <c r="B394" s="40"/>
      <c r="C394" s="230" t="s">
        <v>3137</v>
      </c>
      <c r="D394" s="230" t="s">
        <v>283</v>
      </c>
      <c r="E394" s="231" t="s">
        <v>3138</v>
      </c>
      <c r="F394" s="232" t="s">
        <v>2542</v>
      </c>
      <c r="G394" s="233" t="s">
        <v>2543</v>
      </c>
      <c r="H394" s="234">
        <v>50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283</v>
      </c>
      <c r="AU394" s="242" t="s">
        <v>84</v>
      </c>
      <c r="AY394" s="18" t="s">
        <v>281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3139</v>
      </c>
    </row>
    <row r="395" s="2" customFormat="1" ht="37.8" customHeight="1">
      <c r="A395" s="39"/>
      <c r="B395" s="40"/>
      <c r="C395" s="230" t="s">
        <v>3140</v>
      </c>
      <c r="D395" s="230" t="s">
        <v>283</v>
      </c>
      <c r="E395" s="231" t="s">
        <v>3141</v>
      </c>
      <c r="F395" s="232" t="s">
        <v>2546</v>
      </c>
      <c r="G395" s="233" t="s">
        <v>2543</v>
      </c>
      <c r="H395" s="234">
        <v>10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283</v>
      </c>
      <c r="AU395" s="242" t="s">
        <v>84</v>
      </c>
      <c r="AY395" s="18" t="s">
        <v>281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3142</v>
      </c>
    </row>
    <row r="396" s="2" customFormat="1" ht="24.15" customHeight="1">
      <c r="A396" s="39"/>
      <c r="B396" s="40"/>
      <c r="C396" s="230" t="s">
        <v>3143</v>
      </c>
      <c r="D396" s="230" t="s">
        <v>283</v>
      </c>
      <c r="E396" s="231" t="s">
        <v>3144</v>
      </c>
      <c r="F396" s="232" t="s">
        <v>3145</v>
      </c>
      <c r="G396" s="233" t="s">
        <v>2550</v>
      </c>
      <c r="H396" s="234">
        <v>23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283</v>
      </c>
      <c r="AU396" s="242" t="s">
        <v>84</v>
      </c>
      <c r="AY396" s="18" t="s">
        <v>281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3146</v>
      </c>
    </row>
    <row r="397" s="2" customFormat="1" ht="21.75" customHeight="1">
      <c r="A397" s="39"/>
      <c r="B397" s="40"/>
      <c r="C397" s="230" t="s">
        <v>3147</v>
      </c>
      <c r="D397" s="230" t="s">
        <v>283</v>
      </c>
      <c r="E397" s="231" t="s">
        <v>3148</v>
      </c>
      <c r="F397" s="232" t="s">
        <v>2574</v>
      </c>
      <c r="G397" s="233" t="s">
        <v>2543</v>
      </c>
      <c r="H397" s="234">
        <v>18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283</v>
      </c>
      <c r="AU397" s="242" t="s">
        <v>84</v>
      </c>
      <c r="AY397" s="18" t="s">
        <v>281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3149</v>
      </c>
    </row>
    <row r="398" s="2" customFormat="1" ht="33" customHeight="1">
      <c r="A398" s="39"/>
      <c r="B398" s="40"/>
      <c r="C398" s="230" t="s">
        <v>3150</v>
      </c>
      <c r="D398" s="230" t="s">
        <v>283</v>
      </c>
      <c r="E398" s="231" t="s">
        <v>3151</v>
      </c>
      <c r="F398" s="232" t="s">
        <v>3152</v>
      </c>
      <c r="G398" s="233" t="s">
        <v>2543</v>
      </c>
      <c r="H398" s="234">
        <v>80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283</v>
      </c>
      <c r="AU398" s="242" t="s">
        <v>84</v>
      </c>
      <c r="AY398" s="18" t="s">
        <v>281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3153</v>
      </c>
    </row>
    <row r="399" s="2" customFormat="1" ht="16.5" customHeight="1">
      <c r="A399" s="39"/>
      <c r="B399" s="40"/>
      <c r="C399" s="230" t="s">
        <v>3154</v>
      </c>
      <c r="D399" s="230" t="s">
        <v>283</v>
      </c>
      <c r="E399" s="231" t="s">
        <v>3155</v>
      </c>
      <c r="F399" s="232" t="s">
        <v>2577</v>
      </c>
      <c r="G399" s="233" t="s">
        <v>2494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283</v>
      </c>
      <c r="AU399" s="242" t="s">
        <v>84</v>
      </c>
      <c r="AY399" s="18" t="s">
        <v>281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3156</v>
      </c>
    </row>
    <row r="400" s="12" customFormat="1" ht="25.92" customHeight="1">
      <c r="A400" s="12"/>
      <c r="B400" s="214"/>
      <c r="C400" s="215"/>
      <c r="D400" s="216" t="s">
        <v>76</v>
      </c>
      <c r="E400" s="217" t="s">
        <v>3157</v>
      </c>
      <c r="F400" s="217" t="s">
        <v>3158</v>
      </c>
      <c r="G400" s="215"/>
      <c r="H400" s="215"/>
      <c r="I400" s="218"/>
      <c r="J400" s="219">
        <f>BK400</f>
        <v>0</v>
      </c>
      <c r="K400" s="215"/>
      <c r="L400" s="220"/>
      <c r="M400" s="221"/>
      <c r="N400" s="222"/>
      <c r="O400" s="222"/>
      <c r="P400" s="223">
        <f>SUM(P401:P413)</f>
        <v>0</v>
      </c>
      <c r="Q400" s="222"/>
      <c r="R400" s="223">
        <f>SUM(R401:R413)</f>
        <v>0</v>
      </c>
      <c r="S400" s="222"/>
      <c r="T400" s="224">
        <f>SUM(T401:T413)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5" t="s">
        <v>84</v>
      </c>
      <c r="AT400" s="226" t="s">
        <v>76</v>
      </c>
      <c r="AU400" s="226" t="s">
        <v>77</v>
      </c>
      <c r="AY400" s="225" t="s">
        <v>281</v>
      </c>
      <c r="BK400" s="227">
        <f>SUM(BK401:BK413)</f>
        <v>0</v>
      </c>
    </row>
    <row r="401" s="2" customFormat="1" ht="37.8" customHeight="1">
      <c r="A401" s="39"/>
      <c r="B401" s="40"/>
      <c r="C401" s="230" t="s">
        <v>3159</v>
      </c>
      <c r="D401" s="230" t="s">
        <v>283</v>
      </c>
      <c r="E401" s="231" t="s">
        <v>3160</v>
      </c>
      <c r="F401" s="232" t="s">
        <v>3161</v>
      </c>
      <c r="G401" s="233" t="s">
        <v>1676</v>
      </c>
      <c r="H401" s="234">
        <v>1</v>
      </c>
      <c r="I401" s="235"/>
      <c r="J401" s="236">
        <f>ROUND(I401*H401,2)</f>
        <v>0</v>
      </c>
      <c r="K401" s="237"/>
      <c r="L401" s="45"/>
      <c r="M401" s="238" t="s">
        <v>1</v>
      </c>
      <c r="N401" s="239" t="s">
        <v>42</v>
      </c>
      <c r="O401" s="92"/>
      <c r="P401" s="240">
        <f>O401*H401</f>
        <v>0</v>
      </c>
      <c r="Q401" s="240">
        <v>0</v>
      </c>
      <c r="R401" s="240">
        <f>Q401*H401</f>
        <v>0</v>
      </c>
      <c r="S401" s="240">
        <v>0</v>
      </c>
      <c r="T401" s="24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2" t="s">
        <v>119</v>
      </c>
      <c r="AT401" s="242" t="s">
        <v>283</v>
      </c>
      <c r="AU401" s="242" t="s">
        <v>84</v>
      </c>
      <c r="AY401" s="18" t="s">
        <v>281</v>
      </c>
      <c r="BE401" s="243">
        <f>IF(N401="základní",J401,0)</f>
        <v>0</v>
      </c>
      <c r="BF401" s="243">
        <f>IF(N401="snížená",J401,0)</f>
        <v>0</v>
      </c>
      <c r="BG401" s="243">
        <f>IF(N401="zákl. přenesená",J401,0)</f>
        <v>0</v>
      </c>
      <c r="BH401" s="243">
        <f>IF(N401="sníž. přenesená",J401,0)</f>
        <v>0</v>
      </c>
      <c r="BI401" s="243">
        <f>IF(N401="nulová",J401,0)</f>
        <v>0</v>
      </c>
      <c r="BJ401" s="18" t="s">
        <v>84</v>
      </c>
      <c r="BK401" s="243">
        <f>ROUND(I401*H401,2)</f>
        <v>0</v>
      </c>
      <c r="BL401" s="18" t="s">
        <v>119</v>
      </c>
      <c r="BM401" s="242" t="s">
        <v>3162</v>
      </c>
    </row>
    <row r="402" s="2" customFormat="1" ht="37.8" customHeight="1">
      <c r="A402" s="39"/>
      <c r="B402" s="40"/>
      <c r="C402" s="230" t="s">
        <v>3163</v>
      </c>
      <c r="D402" s="230" t="s">
        <v>283</v>
      </c>
      <c r="E402" s="231" t="s">
        <v>3164</v>
      </c>
      <c r="F402" s="232" t="s">
        <v>3161</v>
      </c>
      <c r="G402" s="233" t="s">
        <v>1676</v>
      </c>
      <c r="H402" s="234">
        <v>1</v>
      </c>
      <c r="I402" s="235"/>
      <c r="J402" s="236">
        <f>ROUND(I402*H402,2)</f>
        <v>0</v>
      </c>
      <c r="K402" s="237"/>
      <c r="L402" s="45"/>
      <c r="M402" s="238" t="s">
        <v>1</v>
      </c>
      <c r="N402" s="239" t="s">
        <v>42</v>
      </c>
      <c r="O402" s="92"/>
      <c r="P402" s="240">
        <f>O402*H402</f>
        <v>0</v>
      </c>
      <c r="Q402" s="240">
        <v>0</v>
      </c>
      <c r="R402" s="240">
        <f>Q402*H402</f>
        <v>0</v>
      </c>
      <c r="S402" s="240">
        <v>0</v>
      </c>
      <c r="T402" s="24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2" t="s">
        <v>119</v>
      </c>
      <c r="AT402" s="242" t="s">
        <v>283</v>
      </c>
      <c r="AU402" s="242" t="s">
        <v>84</v>
      </c>
      <c r="AY402" s="18" t="s">
        <v>281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8" t="s">
        <v>84</v>
      </c>
      <c r="BK402" s="243">
        <f>ROUND(I402*H402,2)</f>
        <v>0</v>
      </c>
      <c r="BL402" s="18" t="s">
        <v>119</v>
      </c>
      <c r="BM402" s="242" t="s">
        <v>3165</v>
      </c>
    </row>
    <row r="403" s="2" customFormat="1" ht="24.15" customHeight="1">
      <c r="A403" s="39"/>
      <c r="B403" s="40"/>
      <c r="C403" s="230" t="s">
        <v>3166</v>
      </c>
      <c r="D403" s="230" t="s">
        <v>283</v>
      </c>
      <c r="E403" s="231" t="s">
        <v>3167</v>
      </c>
      <c r="F403" s="232" t="s">
        <v>3168</v>
      </c>
      <c r="G403" s="233" t="s">
        <v>1676</v>
      </c>
      <c r="H403" s="234">
        <v>2</v>
      </c>
      <c r="I403" s="235"/>
      <c r="J403" s="236">
        <f>ROUND(I403*H403,2)</f>
        <v>0</v>
      </c>
      <c r="K403" s="237"/>
      <c r="L403" s="45"/>
      <c r="M403" s="238" t="s">
        <v>1</v>
      </c>
      <c r="N403" s="239" t="s">
        <v>42</v>
      </c>
      <c r="O403" s="92"/>
      <c r="P403" s="240">
        <f>O403*H403</f>
        <v>0</v>
      </c>
      <c r="Q403" s="240">
        <v>0</v>
      </c>
      <c r="R403" s="240">
        <f>Q403*H403</f>
        <v>0</v>
      </c>
      <c r="S403" s="240">
        <v>0</v>
      </c>
      <c r="T403" s="24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2" t="s">
        <v>119</v>
      </c>
      <c r="AT403" s="242" t="s">
        <v>283</v>
      </c>
      <c r="AU403" s="242" t="s">
        <v>84</v>
      </c>
      <c r="AY403" s="18" t="s">
        <v>281</v>
      </c>
      <c r="BE403" s="243">
        <f>IF(N403="základní",J403,0)</f>
        <v>0</v>
      </c>
      <c r="BF403" s="243">
        <f>IF(N403="snížená",J403,0)</f>
        <v>0</v>
      </c>
      <c r="BG403" s="243">
        <f>IF(N403="zákl. přenesená",J403,0)</f>
        <v>0</v>
      </c>
      <c r="BH403" s="243">
        <f>IF(N403="sníž. přenesená",J403,0)</f>
        <v>0</v>
      </c>
      <c r="BI403" s="243">
        <f>IF(N403="nulová",J403,0)</f>
        <v>0</v>
      </c>
      <c r="BJ403" s="18" t="s">
        <v>84</v>
      </c>
      <c r="BK403" s="243">
        <f>ROUND(I403*H403,2)</f>
        <v>0</v>
      </c>
      <c r="BL403" s="18" t="s">
        <v>119</v>
      </c>
      <c r="BM403" s="242" t="s">
        <v>3169</v>
      </c>
    </row>
    <row r="404" s="2" customFormat="1" ht="16.5" customHeight="1">
      <c r="A404" s="39"/>
      <c r="B404" s="40"/>
      <c r="C404" s="230" t="s">
        <v>3170</v>
      </c>
      <c r="D404" s="230" t="s">
        <v>283</v>
      </c>
      <c r="E404" s="231" t="s">
        <v>3171</v>
      </c>
      <c r="F404" s="232" t="s">
        <v>3172</v>
      </c>
      <c r="G404" s="233" t="s">
        <v>1676</v>
      </c>
      <c r="H404" s="234">
        <v>1</v>
      </c>
      <c r="I404" s="235"/>
      <c r="J404" s="236">
        <f>ROUND(I404*H404,2)</f>
        <v>0</v>
      </c>
      <c r="K404" s="237"/>
      <c r="L404" s="45"/>
      <c r="M404" s="238" t="s">
        <v>1</v>
      </c>
      <c r="N404" s="239" t="s">
        <v>42</v>
      </c>
      <c r="O404" s="92"/>
      <c r="P404" s="240">
        <f>O404*H404</f>
        <v>0</v>
      </c>
      <c r="Q404" s="240">
        <v>0</v>
      </c>
      <c r="R404" s="240">
        <f>Q404*H404</f>
        <v>0</v>
      </c>
      <c r="S404" s="240">
        <v>0</v>
      </c>
      <c r="T404" s="24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2" t="s">
        <v>119</v>
      </c>
      <c r="AT404" s="242" t="s">
        <v>283</v>
      </c>
      <c r="AU404" s="242" t="s">
        <v>84</v>
      </c>
      <c r="AY404" s="18" t="s">
        <v>281</v>
      </c>
      <c r="BE404" s="243">
        <f>IF(N404="základní",J404,0)</f>
        <v>0</v>
      </c>
      <c r="BF404" s="243">
        <f>IF(N404="snížená",J404,0)</f>
        <v>0</v>
      </c>
      <c r="BG404" s="243">
        <f>IF(N404="zákl. přenesená",J404,0)</f>
        <v>0</v>
      </c>
      <c r="BH404" s="243">
        <f>IF(N404="sníž. přenesená",J404,0)</f>
        <v>0</v>
      </c>
      <c r="BI404" s="243">
        <f>IF(N404="nulová",J404,0)</f>
        <v>0</v>
      </c>
      <c r="BJ404" s="18" t="s">
        <v>84</v>
      </c>
      <c r="BK404" s="243">
        <f>ROUND(I404*H404,2)</f>
        <v>0</v>
      </c>
      <c r="BL404" s="18" t="s">
        <v>119</v>
      </c>
      <c r="BM404" s="242" t="s">
        <v>3173</v>
      </c>
    </row>
    <row r="405" s="2" customFormat="1" ht="16.5" customHeight="1">
      <c r="A405" s="39"/>
      <c r="B405" s="40"/>
      <c r="C405" s="230" t="s">
        <v>3174</v>
      </c>
      <c r="D405" s="230" t="s">
        <v>283</v>
      </c>
      <c r="E405" s="231" t="s">
        <v>3175</v>
      </c>
      <c r="F405" s="232" t="s">
        <v>3176</v>
      </c>
      <c r="G405" s="233" t="s">
        <v>1676</v>
      </c>
      <c r="H405" s="234">
        <v>1</v>
      </c>
      <c r="I405" s="235"/>
      <c r="J405" s="236">
        <f>ROUND(I405*H405,2)</f>
        <v>0</v>
      </c>
      <c r="K405" s="237"/>
      <c r="L405" s="45"/>
      <c r="M405" s="238" t="s">
        <v>1</v>
      </c>
      <c r="N405" s="239" t="s">
        <v>42</v>
      </c>
      <c r="O405" s="92"/>
      <c r="P405" s="240">
        <f>O405*H405</f>
        <v>0</v>
      </c>
      <c r="Q405" s="240">
        <v>0</v>
      </c>
      <c r="R405" s="240">
        <f>Q405*H405</f>
        <v>0</v>
      </c>
      <c r="S405" s="240">
        <v>0</v>
      </c>
      <c r="T405" s="24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2" t="s">
        <v>119</v>
      </c>
      <c r="AT405" s="242" t="s">
        <v>283</v>
      </c>
      <c r="AU405" s="242" t="s">
        <v>84</v>
      </c>
      <c r="AY405" s="18" t="s">
        <v>281</v>
      </c>
      <c r="BE405" s="243">
        <f>IF(N405="základní",J405,0)</f>
        <v>0</v>
      </c>
      <c r="BF405" s="243">
        <f>IF(N405="snížená",J405,0)</f>
        <v>0</v>
      </c>
      <c r="BG405" s="243">
        <f>IF(N405="zákl. přenesená",J405,0)</f>
        <v>0</v>
      </c>
      <c r="BH405" s="243">
        <f>IF(N405="sníž. přenesená",J405,0)</f>
        <v>0</v>
      </c>
      <c r="BI405" s="243">
        <f>IF(N405="nulová",J405,0)</f>
        <v>0</v>
      </c>
      <c r="BJ405" s="18" t="s">
        <v>84</v>
      </c>
      <c r="BK405" s="243">
        <f>ROUND(I405*H405,2)</f>
        <v>0</v>
      </c>
      <c r="BL405" s="18" t="s">
        <v>119</v>
      </c>
      <c r="BM405" s="242" t="s">
        <v>3177</v>
      </c>
    </row>
    <row r="406" s="2" customFormat="1" ht="24.15" customHeight="1">
      <c r="A406" s="39"/>
      <c r="B406" s="40"/>
      <c r="C406" s="230" t="s">
        <v>3178</v>
      </c>
      <c r="D406" s="230" t="s">
        <v>283</v>
      </c>
      <c r="E406" s="231" t="s">
        <v>3179</v>
      </c>
      <c r="F406" s="232" t="s">
        <v>3123</v>
      </c>
      <c r="G406" s="233" t="s">
        <v>1676</v>
      </c>
      <c r="H406" s="234">
        <v>2</v>
      </c>
      <c r="I406" s="235"/>
      <c r="J406" s="236">
        <f>ROUND(I406*H406,2)</f>
        <v>0</v>
      </c>
      <c r="K406" s="237"/>
      <c r="L406" s="45"/>
      <c r="M406" s="238" t="s">
        <v>1</v>
      </c>
      <c r="N406" s="239" t="s">
        <v>42</v>
      </c>
      <c r="O406" s="92"/>
      <c r="P406" s="240">
        <f>O406*H406</f>
        <v>0</v>
      </c>
      <c r="Q406" s="240">
        <v>0</v>
      </c>
      <c r="R406" s="240">
        <f>Q406*H406</f>
        <v>0</v>
      </c>
      <c r="S406" s="240">
        <v>0</v>
      </c>
      <c r="T406" s="24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2" t="s">
        <v>119</v>
      </c>
      <c r="AT406" s="242" t="s">
        <v>283</v>
      </c>
      <c r="AU406" s="242" t="s">
        <v>84</v>
      </c>
      <c r="AY406" s="18" t="s">
        <v>281</v>
      </c>
      <c r="BE406" s="243">
        <f>IF(N406="základní",J406,0)</f>
        <v>0</v>
      </c>
      <c r="BF406" s="243">
        <f>IF(N406="snížená",J406,0)</f>
        <v>0</v>
      </c>
      <c r="BG406" s="243">
        <f>IF(N406="zákl. přenesená",J406,0)</f>
        <v>0</v>
      </c>
      <c r="BH406" s="243">
        <f>IF(N406="sníž. přenesená",J406,0)</f>
        <v>0</v>
      </c>
      <c r="BI406" s="243">
        <f>IF(N406="nulová",J406,0)</f>
        <v>0</v>
      </c>
      <c r="BJ406" s="18" t="s">
        <v>84</v>
      </c>
      <c r="BK406" s="243">
        <f>ROUND(I406*H406,2)</f>
        <v>0</v>
      </c>
      <c r="BL406" s="18" t="s">
        <v>119</v>
      </c>
      <c r="BM406" s="242" t="s">
        <v>3180</v>
      </c>
    </row>
    <row r="407" s="2" customFormat="1" ht="37.8" customHeight="1">
      <c r="A407" s="39"/>
      <c r="B407" s="40"/>
      <c r="C407" s="230" t="s">
        <v>3181</v>
      </c>
      <c r="D407" s="230" t="s">
        <v>283</v>
      </c>
      <c r="E407" s="231" t="s">
        <v>3182</v>
      </c>
      <c r="F407" s="232" t="s">
        <v>2542</v>
      </c>
      <c r="G407" s="233" t="s">
        <v>2543</v>
      </c>
      <c r="H407" s="234">
        <v>20</v>
      </c>
      <c r="I407" s="235"/>
      <c r="J407" s="236">
        <f>ROUND(I407*H407,2)</f>
        <v>0</v>
      </c>
      <c r="K407" s="237"/>
      <c r="L407" s="45"/>
      <c r="M407" s="238" t="s">
        <v>1</v>
      </c>
      <c r="N407" s="239" t="s">
        <v>42</v>
      </c>
      <c r="O407" s="92"/>
      <c r="P407" s="240">
        <f>O407*H407</f>
        <v>0</v>
      </c>
      <c r="Q407" s="240">
        <v>0</v>
      </c>
      <c r="R407" s="240">
        <f>Q407*H407</f>
        <v>0</v>
      </c>
      <c r="S407" s="240">
        <v>0</v>
      </c>
      <c r="T407" s="24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2" t="s">
        <v>119</v>
      </c>
      <c r="AT407" s="242" t="s">
        <v>283</v>
      </c>
      <c r="AU407" s="242" t="s">
        <v>84</v>
      </c>
      <c r="AY407" s="18" t="s">
        <v>281</v>
      </c>
      <c r="BE407" s="243">
        <f>IF(N407="základní",J407,0)</f>
        <v>0</v>
      </c>
      <c r="BF407" s="243">
        <f>IF(N407="snížená",J407,0)</f>
        <v>0</v>
      </c>
      <c r="BG407" s="243">
        <f>IF(N407="zákl. přenesená",J407,0)</f>
        <v>0</v>
      </c>
      <c r="BH407" s="243">
        <f>IF(N407="sníž. přenesená",J407,0)</f>
        <v>0</v>
      </c>
      <c r="BI407" s="243">
        <f>IF(N407="nulová",J407,0)</f>
        <v>0</v>
      </c>
      <c r="BJ407" s="18" t="s">
        <v>84</v>
      </c>
      <c r="BK407" s="243">
        <f>ROUND(I407*H407,2)</f>
        <v>0</v>
      </c>
      <c r="BL407" s="18" t="s">
        <v>119</v>
      </c>
      <c r="BM407" s="242" t="s">
        <v>3183</v>
      </c>
    </row>
    <row r="408" s="2" customFormat="1" ht="37.8" customHeight="1">
      <c r="A408" s="39"/>
      <c r="B408" s="40"/>
      <c r="C408" s="230" t="s">
        <v>3184</v>
      </c>
      <c r="D408" s="230" t="s">
        <v>283</v>
      </c>
      <c r="E408" s="231" t="s">
        <v>3185</v>
      </c>
      <c r="F408" s="232" t="s">
        <v>2546</v>
      </c>
      <c r="G408" s="233" t="s">
        <v>2543</v>
      </c>
      <c r="H408" s="234">
        <v>6</v>
      </c>
      <c r="I408" s="235"/>
      <c r="J408" s="236">
        <f>ROUND(I408*H408,2)</f>
        <v>0</v>
      </c>
      <c r="K408" s="237"/>
      <c r="L408" s="45"/>
      <c r="M408" s="238" t="s">
        <v>1</v>
      </c>
      <c r="N408" s="239" t="s">
        <v>42</v>
      </c>
      <c r="O408" s="92"/>
      <c r="P408" s="240">
        <f>O408*H408</f>
        <v>0</v>
      </c>
      <c r="Q408" s="240">
        <v>0</v>
      </c>
      <c r="R408" s="240">
        <f>Q408*H408</f>
        <v>0</v>
      </c>
      <c r="S408" s="240">
        <v>0</v>
      </c>
      <c r="T408" s="24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2" t="s">
        <v>119</v>
      </c>
      <c r="AT408" s="242" t="s">
        <v>283</v>
      </c>
      <c r="AU408" s="242" t="s">
        <v>84</v>
      </c>
      <c r="AY408" s="18" t="s">
        <v>281</v>
      </c>
      <c r="BE408" s="243">
        <f>IF(N408="základní",J408,0)</f>
        <v>0</v>
      </c>
      <c r="BF408" s="243">
        <f>IF(N408="snížená",J408,0)</f>
        <v>0</v>
      </c>
      <c r="BG408" s="243">
        <f>IF(N408="zákl. přenesená",J408,0)</f>
        <v>0</v>
      </c>
      <c r="BH408" s="243">
        <f>IF(N408="sníž. přenesená",J408,0)</f>
        <v>0</v>
      </c>
      <c r="BI408" s="243">
        <f>IF(N408="nulová",J408,0)</f>
        <v>0</v>
      </c>
      <c r="BJ408" s="18" t="s">
        <v>84</v>
      </c>
      <c r="BK408" s="243">
        <f>ROUND(I408*H408,2)</f>
        <v>0</v>
      </c>
      <c r="BL408" s="18" t="s">
        <v>119</v>
      </c>
      <c r="BM408" s="242" t="s">
        <v>3186</v>
      </c>
    </row>
    <row r="409" s="2" customFormat="1" ht="24.15" customHeight="1">
      <c r="A409" s="39"/>
      <c r="B409" s="40"/>
      <c r="C409" s="230" t="s">
        <v>3187</v>
      </c>
      <c r="D409" s="230" t="s">
        <v>283</v>
      </c>
      <c r="E409" s="231" t="s">
        <v>3188</v>
      </c>
      <c r="F409" s="232" t="s">
        <v>2568</v>
      </c>
      <c r="G409" s="233" t="s">
        <v>2543</v>
      </c>
      <c r="H409" s="234">
        <v>30</v>
      </c>
      <c r="I409" s="235"/>
      <c r="J409" s="236">
        <f>ROUND(I409*H409,2)</f>
        <v>0</v>
      </c>
      <c r="K409" s="237"/>
      <c r="L409" s="45"/>
      <c r="M409" s="238" t="s">
        <v>1</v>
      </c>
      <c r="N409" s="239" t="s">
        <v>42</v>
      </c>
      <c r="O409" s="92"/>
      <c r="P409" s="240">
        <f>O409*H409</f>
        <v>0</v>
      </c>
      <c r="Q409" s="240">
        <v>0</v>
      </c>
      <c r="R409" s="240">
        <f>Q409*H409</f>
        <v>0</v>
      </c>
      <c r="S409" s="240">
        <v>0</v>
      </c>
      <c r="T409" s="24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2" t="s">
        <v>119</v>
      </c>
      <c r="AT409" s="242" t="s">
        <v>283</v>
      </c>
      <c r="AU409" s="242" t="s">
        <v>84</v>
      </c>
      <c r="AY409" s="18" t="s">
        <v>281</v>
      </c>
      <c r="BE409" s="243">
        <f>IF(N409="základní",J409,0)</f>
        <v>0</v>
      </c>
      <c r="BF409" s="243">
        <f>IF(N409="snížená",J409,0)</f>
        <v>0</v>
      </c>
      <c r="BG409" s="243">
        <f>IF(N409="zákl. přenesená",J409,0)</f>
        <v>0</v>
      </c>
      <c r="BH409" s="243">
        <f>IF(N409="sníž. přenesená",J409,0)</f>
        <v>0</v>
      </c>
      <c r="BI409" s="243">
        <f>IF(N409="nulová",J409,0)</f>
        <v>0</v>
      </c>
      <c r="BJ409" s="18" t="s">
        <v>84</v>
      </c>
      <c r="BK409" s="243">
        <f>ROUND(I409*H409,2)</f>
        <v>0</v>
      </c>
      <c r="BL409" s="18" t="s">
        <v>119</v>
      </c>
      <c r="BM409" s="242" t="s">
        <v>3189</v>
      </c>
    </row>
    <row r="410" s="2" customFormat="1" ht="24.15" customHeight="1">
      <c r="A410" s="39"/>
      <c r="B410" s="40"/>
      <c r="C410" s="230" t="s">
        <v>3190</v>
      </c>
      <c r="D410" s="230" t="s">
        <v>283</v>
      </c>
      <c r="E410" s="231" t="s">
        <v>3191</v>
      </c>
      <c r="F410" s="232" t="s">
        <v>3192</v>
      </c>
      <c r="G410" s="233" t="s">
        <v>2543</v>
      </c>
      <c r="H410" s="234">
        <v>5</v>
      </c>
      <c r="I410" s="235"/>
      <c r="J410" s="236">
        <f>ROUND(I410*H410,2)</f>
        <v>0</v>
      </c>
      <c r="K410" s="237"/>
      <c r="L410" s="45"/>
      <c r="M410" s="238" t="s">
        <v>1</v>
      </c>
      <c r="N410" s="239" t="s">
        <v>42</v>
      </c>
      <c r="O410" s="92"/>
      <c r="P410" s="240">
        <f>O410*H410</f>
        <v>0</v>
      </c>
      <c r="Q410" s="240">
        <v>0</v>
      </c>
      <c r="R410" s="240">
        <f>Q410*H410</f>
        <v>0</v>
      </c>
      <c r="S410" s="240">
        <v>0</v>
      </c>
      <c r="T410" s="24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2" t="s">
        <v>119</v>
      </c>
      <c r="AT410" s="242" t="s">
        <v>283</v>
      </c>
      <c r="AU410" s="242" t="s">
        <v>84</v>
      </c>
      <c r="AY410" s="18" t="s">
        <v>281</v>
      </c>
      <c r="BE410" s="243">
        <f>IF(N410="základní",J410,0)</f>
        <v>0</v>
      </c>
      <c r="BF410" s="243">
        <f>IF(N410="snížená",J410,0)</f>
        <v>0</v>
      </c>
      <c r="BG410" s="243">
        <f>IF(N410="zákl. přenesená",J410,0)</f>
        <v>0</v>
      </c>
      <c r="BH410" s="243">
        <f>IF(N410="sníž. přenesená",J410,0)</f>
        <v>0</v>
      </c>
      <c r="BI410" s="243">
        <f>IF(N410="nulová",J410,0)</f>
        <v>0</v>
      </c>
      <c r="BJ410" s="18" t="s">
        <v>84</v>
      </c>
      <c r="BK410" s="243">
        <f>ROUND(I410*H410,2)</f>
        <v>0</v>
      </c>
      <c r="BL410" s="18" t="s">
        <v>119</v>
      </c>
      <c r="BM410" s="242" t="s">
        <v>3193</v>
      </c>
    </row>
    <row r="411" s="2" customFormat="1" ht="16.5" customHeight="1">
      <c r="A411" s="39"/>
      <c r="B411" s="40"/>
      <c r="C411" s="230" t="s">
        <v>3194</v>
      </c>
      <c r="D411" s="230" t="s">
        <v>283</v>
      </c>
      <c r="E411" s="231" t="s">
        <v>3195</v>
      </c>
      <c r="F411" s="232" t="s">
        <v>3196</v>
      </c>
      <c r="G411" s="233" t="s">
        <v>1676</v>
      </c>
      <c r="H411" s="234">
        <v>2</v>
      </c>
      <c r="I411" s="235"/>
      <c r="J411" s="236">
        <f>ROUND(I411*H411,2)</f>
        <v>0</v>
      </c>
      <c r="K411" s="237"/>
      <c r="L411" s="45"/>
      <c r="M411" s="238" t="s">
        <v>1</v>
      </c>
      <c r="N411" s="239" t="s">
        <v>42</v>
      </c>
      <c r="O411" s="92"/>
      <c r="P411" s="240">
        <f>O411*H411</f>
        <v>0</v>
      </c>
      <c r="Q411" s="240">
        <v>0</v>
      </c>
      <c r="R411" s="240">
        <f>Q411*H411</f>
        <v>0</v>
      </c>
      <c r="S411" s="240">
        <v>0</v>
      </c>
      <c r="T411" s="24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2" t="s">
        <v>119</v>
      </c>
      <c r="AT411" s="242" t="s">
        <v>283</v>
      </c>
      <c r="AU411" s="242" t="s">
        <v>84</v>
      </c>
      <c r="AY411" s="18" t="s">
        <v>281</v>
      </c>
      <c r="BE411" s="243">
        <f>IF(N411="základní",J411,0)</f>
        <v>0</v>
      </c>
      <c r="BF411" s="243">
        <f>IF(N411="snížená",J411,0)</f>
        <v>0</v>
      </c>
      <c r="BG411" s="243">
        <f>IF(N411="zákl. přenesená",J411,0)</f>
        <v>0</v>
      </c>
      <c r="BH411" s="243">
        <f>IF(N411="sníž. přenesená",J411,0)</f>
        <v>0</v>
      </c>
      <c r="BI411" s="243">
        <f>IF(N411="nulová",J411,0)</f>
        <v>0</v>
      </c>
      <c r="BJ411" s="18" t="s">
        <v>84</v>
      </c>
      <c r="BK411" s="243">
        <f>ROUND(I411*H411,2)</f>
        <v>0</v>
      </c>
      <c r="BL411" s="18" t="s">
        <v>119</v>
      </c>
      <c r="BM411" s="242" t="s">
        <v>3197</v>
      </c>
    </row>
    <row r="412" s="2" customFormat="1" ht="21.75" customHeight="1">
      <c r="A412" s="39"/>
      <c r="B412" s="40"/>
      <c r="C412" s="230" t="s">
        <v>3198</v>
      </c>
      <c r="D412" s="230" t="s">
        <v>283</v>
      </c>
      <c r="E412" s="231" t="s">
        <v>3199</v>
      </c>
      <c r="F412" s="232" t="s">
        <v>3200</v>
      </c>
      <c r="G412" s="233" t="s">
        <v>1676</v>
      </c>
      <c r="H412" s="234">
        <v>2</v>
      </c>
      <c r="I412" s="235"/>
      <c r="J412" s="236">
        <f>ROUND(I412*H412,2)</f>
        <v>0</v>
      </c>
      <c r="K412" s="237"/>
      <c r="L412" s="45"/>
      <c r="M412" s="238" t="s">
        <v>1</v>
      </c>
      <c r="N412" s="239" t="s">
        <v>42</v>
      </c>
      <c r="O412" s="92"/>
      <c r="P412" s="240">
        <f>O412*H412</f>
        <v>0</v>
      </c>
      <c r="Q412" s="240">
        <v>0</v>
      </c>
      <c r="R412" s="240">
        <f>Q412*H412</f>
        <v>0</v>
      </c>
      <c r="S412" s="240">
        <v>0</v>
      </c>
      <c r="T412" s="24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2" t="s">
        <v>119</v>
      </c>
      <c r="AT412" s="242" t="s">
        <v>283</v>
      </c>
      <c r="AU412" s="242" t="s">
        <v>84</v>
      </c>
      <c r="AY412" s="18" t="s">
        <v>281</v>
      </c>
      <c r="BE412" s="243">
        <f>IF(N412="základní",J412,0)</f>
        <v>0</v>
      </c>
      <c r="BF412" s="243">
        <f>IF(N412="snížená",J412,0)</f>
        <v>0</v>
      </c>
      <c r="BG412" s="243">
        <f>IF(N412="zákl. přenesená",J412,0)</f>
        <v>0</v>
      </c>
      <c r="BH412" s="243">
        <f>IF(N412="sníž. přenesená",J412,0)</f>
        <v>0</v>
      </c>
      <c r="BI412" s="243">
        <f>IF(N412="nulová",J412,0)</f>
        <v>0</v>
      </c>
      <c r="BJ412" s="18" t="s">
        <v>84</v>
      </c>
      <c r="BK412" s="243">
        <f>ROUND(I412*H412,2)</f>
        <v>0</v>
      </c>
      <c r="BL412" s="18" t="s">
        <v>119</v>
      </c>
      <c r="BM412" s="242" t="s">
        <v>3201</v>
      </c>
    </row>
    <row r="413" s="2" customFormat="1" ht="16.5" customHeight="1">
      <c r="A413" s="39"/>
      <c r="B413" s="40"/>
      <c r="C413" s="230" t="s">
        <v>3202</v>
      </c>
      <c r="D413" s="230" t="s">
        <v>283</v>
      </c>
      <c r="E413" s="231" t="s">
        <v>3203</v>
      </c>
      <c r="F413" s="232" t="s">
        <v>2577</v>
      </c>
      <c r="G413" s="233" t="s">
        <v>2494</v>
      </c>
      <c r="H413" s="234">
        <v>1</v>
      </c>
      <c r="I413" s="235"/>
      <c r="J413" s="236">
        <f>ROUND(I413*H413,2)</f>
        <v>0</v>
      </c>
      <c r="K413" s="237"/>
      <c r="L413" s="45"/>
      <c r="M413" s="238" t="s">
        <v>1</v>
      </c>
      <c r="N413" s="239" t="s">
        <v>42</v>
      </c>
      <c r="O413" s="92"/>
      <c r="P413" s="240">
        <f>O413*H413</f>
        <v>0</v>
      </c>
      <c r="Q413" s="240">
        <v>0</v>
      </c>
      <c r="R413" s="240">
        <f>Q413*H413</f>
        <v>0</v>
      </c>
      <c r="S413" s="240">
        <v>0</v>
      </c>
      <c r="T413" s="24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2" t="s">
        <v>119</v>
      </c>
      <c r="AT413" s="242" t="s">
        <v>283</v>
      </c>
      <c r="AU413" s="242" t="s">
        <v>84</v>
      </c>
      <c r="AY413" s="18" t="s">
        <v>281</v>
      </c>
      <c r="BE413" s="243">
        <f>IF(N413="základní",J413,0)</f>
        <v>0</v>
      </c>
      <c r="BF413" s="243">
        <f>IF(N413="snížená",J413,0)</f>
        <v>0</v>
      </c>
      <c r="BG413" s="243">
        <f>IF(N413="zákl. přenesená",J413,0)</f>
        <v>0</v>
      </c>
      <c r="BH413" s="243">
        <f>IF(N413="sníž. přenesená",J413,0)</f>
        <v>0</v>
      </c>
      <c r="BI413" s="243">
        <f>IF(N413="nulová",J413,0)</f>
        <v>0</v>
      </c>
      <c r="BJ413" s="18" t="s">
        <v>84</v>
      </c>
      <c r="BK413" s="243">
        <f>ROUND(I413*H413,2)</f>
        <v>0</v>
      </c>
      <c r="BL413" s="18" t="s">
        <v>119</v>
      </c>
      <c r="BM413" s="242" t="s">
        <v>3204</v>
      </c>
    </row>
    <row r="414" s="12" customFormat="1" ht="25.92" customHeight="1">
      <c r="A414" s="12"/>
      <c r="B414" s="214"/>
      <c r="C414" s="215"/>
      <c r="D414" s="216" t="s">
        <v>76</v>
      </c>
      <c r="E414" s="217" t="s">
        <v>3205</v>
      </c>
      <c r="F414" s="217" t="s">
        <v>3206</v>
      </c>
      <c r="G414" s="215"/>
      <c r="H414" s="215"/>
      <c r="I414" s="218"/>
      <c r="J414" s="219">
        <f>BK414</f>
        <v>0</v>
      </c>
      <c r="K414" s="215"/>
      <c r="L414" s="220"/>
      <c r="M414" s="221"/>
      <c r="N414" s="222"/>
      <c r="O414" s="222"/>
      <c r="P414" s="223">
        <f>SUM(P415:P444)</f>
        <v>0</v>
      </c>
      <c r="Q414" s="222"/>
      <c r="R414" s="223">
        <f>SUM(R415:R444)</f>
        <v>0</v>
      </c>
      <c r="S414" s="222"/>
      <c r="T414" s="224">
        <f>SUM(T415:T444)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5" t="s">
        <v>84</v>
      </c>
      <c r="AT414" s="226" t="s">
        <v>76</v>
      </c>
      <c r="AU414" s="226" t="s">
        <v>77</v>
      </c>
      <c r="AY414" s="225" t="s">
        <v>281</v>
      </c>
      <c r="BK414" s="227">
        <f>SUM(BK415:BK444)</f>
        <v>0</v>
      </c>
    </row>
    <row r="415" s="2" customFormat="1" ht="37.8" customHeight="1">
      <c r="A415" s="39"/>
      <c r="B415" s="40"/>
      <c r="C415" s="230" t="s">
        <v>3207</v>
      </c>
      <c r="D415" s="230" t="s">
        <v>283</v>
      </c>
      <c r="E415" s="231" t="s">
        <v>3208</v>
      </c>
      <c r="F415" s="232" t="s">
        <v>3209</v>
      </c>
      <c r="G415" s="233" t="s">
        <v>1676</v>
      </c>
      <c r="H415" s="234">
        <v>1</v>
      </c>
      <c r="I415" s="235"/>
      <c r="J415" s="236">
        <f>ROUND(I415*H415,2)</f>
        <v>0</v>
      </c>
      <c r="K415" s="237"/>
      <c r="L415" s="45"/>
      <c r="M415" s="238" t="s">
        <v>1</v>
      </c>
      <c r="N415" s="239" t="s">
        <v>42</v>
      </c>
      <c r="O415" s="92"/>
      <c r="P415" s="240">
        <f>O415*H415</f>
        <v>0</v>
      </c>
      <c r="Q415" s="240">
        <v>0</v>
      </c>
      <c r="R415" s="240">
        <f>Q415*H415</f>
        <v>0</v>
      </c>
      <c r="S415" s="240">
        <v>0</v>
      </c>
      <c r="T415" s="24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2" t="s">
        <v>119</v>
      </c>
      <c r="AT415" s="242" t="s">
        <v>283</v>
      </c>
      <c r="AU415" s="242" t="s">
        <v>84</v>
      </c>
      <c r="AY415" s="18" t="s">
        <v>281</v>
      </c>
      <c r="BE415" s="243">
        <f>IF(N415="základní",J415,0)</f>
        <v>0</v>
      </c>
      <c r="BF415" s="243">
        <f>IF(N415="snížená",J415,0)</f>
        <v>0</v>
      </c>
      <c r="BG415" s="243">
        <f>IF(N415="zákl. přenesená",J415,0)</f>
        <v>0</v>
      </c>
      <c r="BH415" s="243">
        <f>IF(N415="sníž. přenesená",J415,0)</f>
        <v>0</v>
      </c>
      <c r="BI415" s="243">
        <f>IF(N415="nulová",J415,0)</f>
        <v>0</v>
      </c>
      <c r="BJ415" s="18" t="s">
        <v>84</v>
      </c>
      <c r="BK415" s="243">
        <f>ROUND(I415*H415,2)</f>
        <v>0</v>
      </c>
      <c r="BL415" s="18" t="s">
        <v>119</v>
      </c>
      <c r="BM415" s="242" t="s">
        <v>3210</v>
      </c>
    </row>
    <row r="416" s="2" customFormat="1" ht="37.8" customHeight="1">
      <c r="A416" s="39"/>
      <c r="B416" s="40"/>
      <c r="C416" s="230" t="s">
        <v>3211</v>
      </c>
      <c r="D416" s="230" t="s">
        <v>283</v>
      </c>
      <c r="E416" s="231" t="s">
        <v>3212</v>
      </c>
      <c r="F416" s="232" t="s">
        <v>3213</v>
      </c>
      <c r="G416" s="233" t="s">
        <v>1676</v>
      </c>
      <c r="H416" s="234">
        <v>1</v>
      </c>
      <c r="I416" s="235"/>
      <c r="J416" s="236">
        <f>ROUND(I416*H416,2)</f>
        <v>0</v>
      </c>
      <c r="K416" s="237"/>
      <c r="L416" s="45"/>
      <c r="M416" s="238" t="s">
        <v>1</v>
      </c>
      <c r="N416" s="239" t="s">
        <v>42</v>
      </c>
      <c r="O416" s="92"/>
      <c r="P416" s="240">
        <f>O416*H416</f>
        <v>0</v>
      </c>
      <c r="Q416" s="240">
        <v>0</v>
      </c>
      <c r="R416" s="240">
        <f>Q416*H416</f>
        <v>0</v>
      </c>
      <c r="S416" s="240">
        <v>0</v>
      </c>
      <c r="T416" s="24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2" t="s">
        <v>119</v>
      </c>
      <c r="AT416" s="242" t="s">
        <v>283</v>
      </c>
      <c r="AU416" s="242" t="s">
        <v>84</v>
      </c>
      <c r="AY416" s="18" t="s">
        <v>281</v>
      </c>
      <c r="BE416" s="243">
        <f>IF(N416="základní",J416,0)</f>
        <v>0</v>
      </c>
      <c r="BF416" s="243">
        <f>IF(N416="snížená",J416,0)</f>
        <v>0</v>
      </c>
      <c r="BG416" s="243">
        <f>IF(N416="zákl. přenesená",J416,0)</f>
        <v>0</v>
      </c>
      <c r="BH416" s="243">
        <f>IF(N416="sníž. přenesená",J416,0)</f>
        <v>0</v>
      </c>
      <c r="BI416" s="243">
        <f>IF(N416="nulová",J416,0)</f>
        <v>0</v>
      </c>
      <c r="BJ416" s="18" t="s">
        <v>84</v>
      </c>
      <c r="BK416" s="243">
        <f>ROUND(I416*H416,2)</f>
        <v>0</v>
      </c>
      <c r="BL416" s="18" t="s">
        <v>119</v>
      </c>
      <c r="BM416" s="242" t="s">
        <v>3214</v>
      </c>
    </row>
    <row r="417" s="2" customFormat="1" ht="37.8" customHeight="1">
      <c r="A417" s="39"/>
      <c r="B417" s="40"/>
      <c r="C417" s="230" t="s">
        <v>3215</v>
      </c>
      <c r="D417" s="230" t="s">
        <v>283</v>
      </c>
      <c r="E417" s="231" t="s">
        <v>3216</v>
      </c>
      <c r="F417" s="232" t="s">
        <v>3217</v>
      </c>
      <c r="G417" s="233" t="s">
        <v>1676</v>
      </c>
      <c r="H417" s="234">
        <v>1</v>
      </c>
      <c r="I417" s="235"/>
      <c r="J417" s="236">
        <f>ROUND(I417*H417,2)</f>
        <v>0</v>
      </c>
      <c r="K417" s="237"/>
      <c r="L417" s="45"/>
      <c r="M417" s="238" t="s">
        <v>1</v>
      </c>
      <c r="N417" s="239" t="s">
        <v>42</v>
      </c>
      <c r="O417" s="92"/>
      <c r="P417" s="240">
        <f>O417*H417</f>
        <v>0</v>
      </c>
      <c r="Q417" s="240">
        <v>0</v>
      </c>
      <c r="R417" s="240">
        <f>Q417*H417</f>
        <v>0</v>
      </c>
      <c r="S417" s="240">
        <v>0</v>
      </c>
      <c r="T417" s="24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2" t="s">
        <v>119</v>
      </c>
      <c r="AT417" s="242" t="s">
        <v>283</v>
      </c>
      <c r="AU417" s="242" t="s">
        <v>84</v>
      </c>
      <c r="AY417" s="18" t="s">
        <v>281</v>
      </c>
      <c r="BE417" s="243">
        <f>IF(N417="základní",J417,0)</f>
        <v>0</v>
      </c>
      <c r="BF417" s="243">
        <f>IF(N417="snížená",J417,0)</f>
        <v>0</v>
      </c>
      <c r="BG417" s="243">
        <f>IF(N417="zákl. přenesená",J417,0)</f>
        <v>0</v>
      </c>
      <c r="BH417" s="243">
        <f>IF(N417="sníž. přenesená",J417,0)</f>
        <v>0</v>
      </c>
      <c r="BI417" s="243">
        <f>IF(N417="nulová",J417,0)</f>
        <v>0</v>
      </c>
      <c r="BJ417" s="18" t="s">
        <v>84</v>
      </c>
      <c r="BK417" s="243">
        <f>ROUND(I417*H417,2)</f>
        <v>0</v>
      </c>
      <c r="BL417" s="18" t="s">
        <v>119</v>
      </c>
      <c r="BM417" s="242" t="s">
        <v>3218</v>
      </c>
    </row>
    <row r="418" s="2" customFormat="1" ht="24.15" customHeight="1">
      <c r="A418" s="39"/>
      <c r="B418" s="40"/>
      <c r="C418" s="230" t="s">
        <v>3219</v>
      </c>
      <c r="D418" s="230" t="s">
        <v>283</v>
      </c>
      <c r="E418" s="231" t="s">
        <v>3220</v>
      </c>
      <c r="F418" s="232" t="s">
        <v>3221</v>
      </c>
      <c r="G418" s="233" t="s">
        <v>1676</v>
      </c>
      <c r="H418" s="234">
        <v>1</v>
      </c>
      <c r="I418" s="235"/>
      <c r="J418" s="236">
        <f>ROUND(I418*H418,2)</f>
        <v>0</v>
      </c>
      <c r="K418" s="237"/>
      <c r="L418" s="45"/>
      <c r="M418" s="238" t="s">
        <v>1</v>
      </c>
      <c r="N418" s="239" t="s">
        <v>42</v>
      </c>
      <c r="O418" s="92"/>
      <c r="P418" s="240">
        <f>O418*H418</f>
        <v>0</v>
      </c>
      <c r="Q418" s="240">
        <v>0</v>
      </c>
      <c r="R418" s="240">
        <f>Q418*H418</f>
        <v>0</v>
      </c>
      <c r="S418" s="240">
        <v>0</v>
      </c>
      <c r="T418" s="24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2" t="s">
        <v>119</v>
      </c>
      <c r="AT418" s="242" t="s">
        <v>283</v>
      </c>
      <c r="AU418" s="242" t="s">
        <v>84</v>
      </c>
      <c r="AY418" s="18" t="s">
        <v>281</v>
      </c>
      <c r="BE418" s="243">
        <f>IF(N418="základní",J418,0)</f>
        <v>0</v>
      </c>
      <c r="BF418" s="243">
        <f>IF(N418="snížená",J418,0)</f>
        <v>0</v>
      </c>
      <c r="BG418" s="243">
        <f>IF(N418="zákl. přenesená",J418,0)</f>
        <v>0</v>
      </c>
      <c r="BH418" s="243">
        <f>IF(N418="sníž. přenesená",J418,0)</f>
        <v>0</v>
      </c>
      <c r="BI418" s="243">
        <f>IF(N418="nulová",J418,0)</f>
        <v>0</v>
      </c>
      <c r="BJ418" s="18" t="s">
        <v>84</v>
      </c>
      <c r="BK418" s="243">
        <f>ROUND(I418*H418,2)</f>
        <v>0</v>
      </c>
      <c r="BL418" s="18" t="s">
        <v>119</v>
      </c>
      <c r="BM418" s="242" t="s">
        <v>3222</v>
      </c>
    </row>
    <row r="419" s="2" customFormat="1" ht="24.15" customHeight="1">
      <c r="A419" s="39"/>
      <c r="B419" s="40"/>
      <c r="C419" s="230" t="s">
        <v>3223</v>
      </c>
      <c r="D419" s="230" t="s">
        <v>283</v>
      </c>
      <c r="E419" s="231" t="s">
        <v>3224</v>
      </c>
      <c r="F419" s="232" t="s">
        <v>3225</v>
      </c>
      <c r="G419" s="233" t="s">
        <v>1676</v>
      </c>
      <c r="H419" s="234">
        <v>1</v>
      </c>
      <c r="I419" s="235"/>
      <c r="J419" s="236">
        <f>ROUND(I419*H419,2)</f>
        <v>0</v>
      </c>
      <c r="K419" s="237"/>
      <c r="L419" s="45"/>
      <c r="M419" s="238" t="s">
        <v>1</v>
      </c>
      <c r="N419" s="239" t="s">
        <v>42</v>
      </c>
      <c r="O419" s="92"/>
      <c r="P419" s="240">
        <f>O419*H419</f>
        <v>0</v>
      </c>
      <c r="Q419" s="240">
        <v>0</v>
      </c>
      <c r="R419" s="240">
        <f>Q419*H419</f>
        <v>0</v>
      </c>
      <c r="S419" s="240">
        <v>0</v>
      </c>
      <c r="T419" s="24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2" t="s">
        <v>119</v>
      </c>
      <c r="AT419" s="242" t="s">
        <v>283</v>
      </c>
      <c r="AU419" s="242" t="s">
        <v>84</v>
      </c>
      <c r="AY419" s="18" t="s">
        <v>281</v>
      </c>
      <c r="BE419" s="243">
        <f>IF(N419="základní",J419,0)</f>
        <v>0</v>
      </c>
      <c r="BF419" s="243">
        <f>IF(N419="snížená",J419,0)</f>
        <v>0</v>
      </c>
      <c r="BG419" s="243">
        <f>IF(N419="zákl. přenesená",J419,0)</f>
        <v>0</v>
      </c>
      <c r="BH419" s="243">
        <f>IF(N419="sníž. přenesená",J419,0)</f>
        <v>0</v>
      </c>
      <c r="BI419" s="243">
        <f>IF(N419="nulová",J419,0)</f>
        <v>0</v>
      </c>
      <c r="BJ419" s="18" t="s">
        <v>84</v>
      </c>
      <c r="BK419" s="243">
        <f>ROUND(I419*H419,2)</f>
        <v>0</v>
      </c>
      <c r="BL419" s="18" t="s">
        <v>119</v>
      </c>
      <c r="BM419" s="242" t="s">
        <v>3226</v>
      </c>
    </row>
    <row r="420" s="2" customFormat="1" ht="24.15" customHeight="1">
      <c r="A420" s="39"/>
      <c r="B420" s="40"/>
      <c r="C420" s="230" t="s">
        <v>3227</v>
      </c>
      <c r="D420" s="230" t="s">
        <v>283</v>
      </c>
      <c r="E420" s="231" t="s">
        <v>3228</v>
      </c>
      <c r="F420" s="232" t="s">
        <v>3229</v>
      </c>
      <c r="G420" s="233" t="s">
        <v>1676</v>
      </c>
      <c r="H420" s="234">
        <v>1</v>
      </c>
      <c r="I420" s="235"/>
      <c r="J420" s="236">
        <f>ROUND(I420*H420,2)</f>
        <v>0</v>
      </c>
      <c r="K420" s="237"/>
      <c r="L420" s="45"/>
      <c r="M420" s="238" t="s">
        <v>1</v>
      </c>
      <c r="N420" s="239" t="s">
        <v>42</v>
      </c>
      <c r="O420" s="92"/>
      <c r="P420" s="240">
        <f>O420*H420</f>
        <v>0</v>
      </c>
      <c r="Q420" s="240">
        <v>0</v>
      </c>
      <c r="R420" s="240">
        <f>Q420*H420</f>
        <v>0</v>
      </c>
      <c r="S420" s="240">
        <v>0</v>
      </c>
      <c r="T420" s="24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2" t="s">
        <v>119</v>
      </c>
      <c r="AT420" s="242" t="s">
        <v>283</v>
      </c>
      <c r="AU420" s="242" t="s">
        <v>84</v>
      </c>
      <c r="AY420" s="18" t="s">
        <v>281</v>
      </c>
      <c r="BE420" s="243">
        <f>IF(N420="základní",J420,0)</f>
        <v>0</v>
      </c>
      <c r="BF420" s="243">
        <f>IF(N420="snížená",J420,0)</f>
        <v>0</v>
      </c>
      <c r="BG420" s="243">
        <f>IF(N420="zákl. přenesená",J420,0)</f>
        <v>0</v>
      </c>
      <c r="BH420" s="243">
        <f>IF(N420="sníž. přenesená",J420,0)</f>
        <v>0</v>
      </c>
      <c r="BI420" s="243">
        <f>IF(N420="nulová",J420,0)</f>
        <v>0</v>
      </c>
      <c r="BJ420" s="18" t="s">
        <v>84</v>
      </c>
      <c r="BK420" s="243">
        <f>ROUND(I420*H420,2)</f>
        <v>0</v>
      </c>
      <c r="BL420" s="18" t="s">
        <v>119</v>
      </c>
      <c r="BM420" s="242" t="s">
        <v>3230</v>
      </c>
    </row>
    <row r="421" s="2" customFormat="1" ht="24.15" customHeight="1">
      <c r="A421" s="39"/>
      <c r="B421" s="40"/>
      <c r="C421" s="230" t="s">
        <v>3231</v>
      </c>
      <c r="D421" s="230" t="s">
        <v>283</v>
      </c>
      <c r="E421" s="231" t="s">
        <v>3232</v>
      </c>
      <c r="F421" s="232" t="s">
        <v>3233</v>
      </c>
      <c r="G421" s="233" t="s">
        <v>1676</v>
      </c>
      <c r="H421" s="234">
        <v>1</v>
      </c>
      <c r="I421" s="235"/>
      <c r="J421" s="236">
        <f>ROUND(I421*H421,2)</f>
        <v>0</v>
      </c>
      <c r="K421" s="237"/>
      <c r="L421" s="45"/>
      <c r="M421" s="238" t="s">
        <v>1</v>
      </c>
      <c r="N421" s="239" t="s">
        <v>42</v>
      </c>
      <c r="O421" s="92"/>
      <c r="P421" s="240">
        <f>O421*H421</f>
        <v>0</v>
      </c>
      <c r="Q421" s="240">
        <v>0</v>
      </c>
      <c r="R421" s="240">
        <f>Q421*H421</f>
        <v>0</v>
      </c>
      <c r="S421" s="240">
        <v>0</v>
      </c>
      <c r="T421" s="24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2" t="s">
        <v>119</v>
      </c>
      <c r="AT421" s="242" t="s">
        <v>283</v>
      </c>
      <c r="AU421" s="242" t="s">
        <v>84</v>
      </c>
      <c r="AY421" s="18" t="s">
        <v>281</v>
      </c>
      <c r="BE421" s="243">
        <f>IF(N421="základní",J421,0)</f>
        <v>0</v>
      </c>
      <c r="BF421" s="243">
        <f>IF(N421="snížená",J421,0)</f>
        <v>0</v>
      </c>
      <c r="BG421" s="243">
        <f>IF(N421="zákl. přenesená",J421,0)</f>
        <v>0</v>
      </c>
      <c r="BH421" s="243">
        <f>IF(N421="sníž. přenesená",J421,0)</f>
        <v>0</v>
      </c>
      <c r="BI421" s="243">
        <f>IF(N421="nulová",J421,0)</f>
        <v>0</v>
      </c>
      <c r="BJ421" s="18" t="s">
        <v>84</v>
      </c>
      <c r="BK421" s="243">
        <f>ROUND(I421*H421,2)</f>
        <v>0</v>
      </c>
      <c r="BL421" s="18" t="s">
        <v>119</v>
      </c>
      <c r="BM421" s="242" t="s">
        <v>3234</v>
      </c>
    </row>
    <row r="422" s="2" customFormat="1" ht="24.15" customHeight="1">
      <c r="A422" s="39"/>
      <c r="B422" s="40"/>
      <c r="C422" s="230" t="s">
        <v>3235</v>
      </c>
      <c r="D422" s="230" t="s">
        <v>283</v>
      </c>
      <c r="E422" s="231" t="s">
        <v>3236</v>
      </c>
      <c r="F422" s="232" t="s">
        <v>3237</v>
      </c>
      <c r="G422" s="233" t="s">
        <v>1676</v>
      </c>
      <c r="H422" s="234">
        <v>1</v>
      </c>
      <c r="I422" s="235"/>
      <c r="J422" s="236">
        <f>ROUND(I422*H422,2)</f>
        <v>0</v>
      </c>
      <c r="K422" s="237"/>
      <c r="L422" s="45"/>
      <c r="M422" s="238" t="s">
        <v>1</v>
      </c>
      <c r="N422" s="239" t="s">
        <v>42</v>
      </c>
      <c r="O422" s="92"/>
      <c r="P422" s="240">
        <f>O422*H422</f>
        <v>0</v>
      </c>
      <c r="Q422" s="240">
        <v>0</v>
      </c>
      <c r="R422" s="240">
        <f>Q422*H422</f>
        <v>0</v>
      </c>
      <c r="S422" s="240">
        <v>0</v>
      </c>
      <c r="T422" s="24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2" t="s">
        <v>119</v>
      </c>
      <c r="AT422" s="242" t="s">
        <v>283</v>
      </c>
      <c r="AU422" s="242" t="s">
        <v>84</v>
      </c>
      <c r="AY422" s="18" t="s">
        <v>281</v>
      </c>
      <c r="BE422" s="243">
        <f>IF(N422="základní",J422,0)</f>
        <v>0</v>
      </c>
      <c r="BF422" s="243">
        <f>IF(N422="snížená",J422,0)</f>
        <v>0</v>
      </c>
      <c r="BG422" s="243">
        <f>IF(N422="zákl. přenesená",J422,0)</f>
        <v>0</v>
      </c>
      <c r="BH422" s="243">
        <f>IF(N422="sníž. přenesená",J422,0)</f>
        <v>0</v>
      </c>
      <c r="BI422" s="243">
        <f>IF(N422="nulová",J422,0)</f>
        <v>0</v>
      </c>
      <c r="BJ422" s="18" t="s">
        <v>84</v>
      </c>
      <c r="BK422" s="243">
        <f>ROUND(I422*H422,2)</f>
        <v>0</v>
      </c>
      <c r="BL422" s="18" t="s">
        <v>119</v>
      </c>
      <c r="BM422" s="242" t="s">
        <v>3238</v>
      </c>
    </row>
    <row r="423" s="2" customFormat="1" ht="24.15" customHeight="1">
      <c r="A423" s="39"/>
      <c r="B423" s="40"/>
      <c r="C423" s="230" t="s">
        <v>3239</v>
      </c>
      <c r="D423" s="230" t="s">
        <v>283</v>
      </c>
      <c r="E423" s="231" t="s">
        <v>3240</v>
      </c>
      <c r="F423" s="232" t="s">
        <v>3241</v>
      </c>
      <c r="G423" s="233" t="s">
        <v>1676</v>
      </c>
      <c r="H423" s="234">
        <v>1</v>
      </c>
      <c r="I423" s="235"/>
      <c r="J423" s="236">
        <f>ROUND(I423*H423,2)</f>
        <v>0</v>
      </c>
      <c r="K423" s="237"/>
      <c r="L423" s="45"/>
      <c r="M423" s="238" t="s">
        <v>1</v>
      </c>
      <c r="N423" s="239" t="s">
        <v>42</v>
      </c>
      <c r="O423" s="92"/>
      <c r="P423" s="240">
        <f>O423*H423</f>
        <v>0</v>
      </c>
      <c r="Q423" s="240">
        <v>0</v>
      </c>
      <c r="R423" s="240">
        <f>Q423*H423</f>
        <v>0</v>
      </c>
      <c r="S423" s="240">
        <v>0</v>
      </c>
      <c r="T423" s="24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2" t="s">
        <v>119</v>
      </c>
      <c r="AT423" s="242" t="s">
        <v>283</v>
      </c>
      <c r="AU423" s="242" t="s">
        <v>84</v>
      </c>
      <c r="AY423" s="18" t="s">
        <v>281</v>
      </c>
      <c r="BE423" s="243">
        <f>IF(N423="základní",J423,0)</f>
        <v>0</v>
      </c>
      <c r="BF423" s="243">
        <f>IF(N423="snížená",J423,0)</f>
        <v>0</v>
      </c>
      <c r="BG423" s="243">
        <f>IF(N423="zákl. přenesená",J423,0)</f>
        <v>0</v>
      </c>
      <c r="BH423" s="243">
        <f>IF(N423="sníž. přenesená",J423,0)</f>
        <v>0</v>
      </c>
      <c r="BI423" s="243">
        <f>IF(N423="nulová",J423,0)</f>
        <v>0</v>
      </c>
      <c r="BJ423" s="18" t="s">
        <v>84</v>
      </c>
      <c r="BK423" s="243">
        <f>ROUND(I423*H423,2)</f>
        <v>0</v>
      </c>
      <c r="BL423" s="18" t="s">
        <v>119</v>
      </c>
      <c r="BM423" s="242" t="s">
        <v>3242</v>
      </c>
    </row>
    <row r="424" s="2" customFormat="1" ht="24.15" customHeight="1">
      <c r="A424" s="39"/>
      <c r="B424" s="40"/>
      <c r="C424" s="230" t="s">
        <v>3243</v>
      </c>
      <c r="D424" s="230" t="s">
        <v>283</v>
      </c>
      <c r="E424" s="231" t="s">
        <v>3244</v>
      </c>
      <c r="F424" s="232" t="s">
        <v>3245</v>
      </c>
      <c r="G424" s="233" t="s">
        <v>1676</v>
      </c>
      <c r="H424" s="234">
        <v>1</v>
      </c>
      <c r="I424" s="235"/>
      <c r="J424" s="236">
        <f>ROUND(I424*H424,2)</f>
        <v>0</v>
      </c>
      <c r="K424" s="237"/>
      <c r="L424" s="45"/>
      <c r="M424" s="238" t="s">
        <v>1</v>
      </c>
      <c r="N424" s="239" t="s">
        <v>42</v>
      </c>
      <c r="O424" s="92"/>
      <c r="P424" s="240">
        <f>O424*H424</f>
        <v>0</v>
      </c>
      <c r="Q424" s="240">
        <v>0</v>
      </c>
      <c r="R424" s="240">
        <f>Q424*H424</f>
        <v>0</v>
      </c>
      <c r="S424" s="240">
        <v>0</v>
      </c>
      <c r="T424" s="24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2" t="s">
        <v>119</v>
      </c>
      <c r="AT424" s="242" t="s">
        <v>283</v>
      </c>
      <c r="AU424" s="242" t="s">
        <v>84</v>
      </c>
      <c r="AY424" s="18" t="s">
        <v>281</v>
      </c>
      <c r="BE424" s="243">
        <f>IF(N424="základní",J424,0)</f>
        <v>0</v>
      </c>
      <c r="BF424" s="243">
        <f>IF(N424="snížená",J424,0)</f>
        <v>0</v>
      </c>
      <c r="BG424" s="243">
        <f>IF(N424="zákl. přenesená",J424,0)</f>
        <v>0</v>
      </c>
      <c r="BH424" s="243">
        <f>IF(N424="sníž. přenesená",J424,0)</f>
        <v>0</v>
      </c>
      <c r="BI424" s="243">
        <f>IF(N424="nulová",J424,0)</f>
        <v>0</v>
      </c>
      <c r="BJ424" s="18" t="s">
        <v>84</v>
      </c>
      <c r="BK424" s="243">
        <f>ROUND(I424*H424,2)</f>
        <v>0</v>
      </c>
      <c r="BL424" s="18" t="s">
        <v>119</v>
      </c>
      <c r="BM424" s="242" t="s">
        <v>3246</v>
      </c>
    </row>
    <row r="425" s="2" customFormat="1" ht="24.15" customHeight="1">
      <c r="A425" s="39"/>
      <c r="B425" s="40"/>
      <c r="C425" s="230" t="s">
        <v>3247</v>
      </c>
      <c r="D425" s="230" t="s">
        <v>283</v>
      </c>
      <c r="E425" s="231" t="s">
        <v>3248</v>
      </c>
      <c r="F425" s="232" t="s">
        <v>3249</v>
      </c>
      <c r="G425" s="233" t="s">
        <v>1676</v>
      </c>
      <c r="H425" s="234">
        <v>2</v>
      </c>
      <c r="I425" s="235"/>
      <c r="J425" s="236">
        <f>ROUND(I425*H425,2)</f>
        <v>0</v>
      </c>
      <c r="K425" s="237"/>
      <c r="L425" s="45"/>
      <c r="M425" s="238" t="s">
        <v>1</v>
      </c>
      <c r="N425" s="239" t="s">
        <v>42</v>
      </c>
      <c r="O425" s="92"/>
      <c r="P425" s="240">
        <f>O425*H425</f>
        <v>0</v>
      </c>
      <c r="Q425" s="240">
        <v>0</v>
      </c>
      <c r="R425" s="240">
        <f>Q425*H425</f>
        <v>0</v>
      </c>
      <c r="S425" s="240">
        <v>0</v>
      </c>
      <c r="T425" s="24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2" t="s">
        <v>119</v>
      </c>
      <c r="AT425" s="242" t="s">
        <v>283</v>
      </c>
      <c r="AU425" s="242" t="s">
        <v>84</v>
      </c>
      <c r="AY425" s="18" t="s">
        <v>281</v>
      </c>
      <c r="BE425" s="243">
        <f>IF(N425="základní",J425,0)</f>
        <v>0</v>
      </c>
      <c r="BF425" s="243">
        <f>IF(N425="snížená",J425,0)</f>
        <v>0</v>
      </c>
      <c r="BG425" s="243">
        <f>IF(N425="zákl. přenesená",J425,0)</f>
        <v>0</v>
      </c>
      <c r="BH425" s="243">
        <f>IF(N425="sníž. přenesená",J425,0)</f>
        <v>0</v>
      </c>
      <c r="BI425" s="243">
        <f>IF(N425="nulová",J425,0)</f>
        <v>0</v>
      </c>
      <c r="BJ425" s="18" t="s">
        <v>84</v>
      </c>
      <c r="BK425" s="243">
        <f>ROUND(I425*H425,2)</f>
        <v>0</v>
      </c>
      <c r="BL425" s="18" t="s">
        <v>119</v>
      </c>
      <c r="BM425" s="242" t="s">
        <v>3250</v>
      </c>
    </row>
    <row r="426" s="2" customFormat="1" ht="24.15" customHeight="1">
      <c r="A426" s="39"/>
      <c r="B426" s="40"/>
      <c r="C426" s="230" t="s">
        <v>3251</v>
      </c>
      <c r="D426" s="230" t="s">
        <v>283</v>
      </c>
      <c r="E426" s="231" t="s">
        <v>3252</v>
      </c>
      <c r="F426" s="232" t="s">
        <v>3253</v>
      </c>
      <c r="G426" s="233" t="s">
        <v>1676</v>
      </c>
      <c r="H426" s="234">
        <v>4</v>
      </c>
      <c r="I426" s="235"/>
      <c r="J426" s="236">
        <f>ROUND(I426*H426,2)</f>
        <v>0</v>
      </c>
      <c r="K426" s="237"/>
      <c r="L426" s="45"/>
      <c r="M426" s="238" t="s">
        <v>1</v>
      </c>
      <c r="N426" s="239" t="s">
        <v>42</v>
      </c>
      <c r="O426" s="92"/>
      <c r="P426" s="240">
        <f>O426*H426</f>
        <v>0</v>
      </c>
      <c r="Q426" s="240">
        <v>0</v>
      </c>
      <c r="R426" s="240">
        <f>Q426*H426</f>
        <v>0</v>
      </c>
      <c r="S426" s="240">
        <v>0</v>
      </c>
      <c r="T426" s="24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2" t="s">
        <v>119</v>
      </c>
      <c r="AT426" s="242" t="s">
        <v>283</v>
      </c>
      <c r="AU426" s="242" t="s">
        <v>84</v>
      </c>
      <c r="AY426" s="18" t="s">
        <v>281</v>
      </c>
      <c r="BE426" s="243">
        <f>IF(N426="základní",J426,0)</f>
        <v>0</v>
      </c>
      <c r="BF426" s="243">
        <f>IF(N426="snížená",J426,0)</f>
        <v>0</v>
      </c>
      <c r="BG426" s="243">
        <f>IF(N426="zákl. přenesená",J426,0)</f>
        <v>0</v>
      </c>
      <c r="BH426" s="243">
        <f>IF(N426="sníž. přenesená",J426,0)</f>
        <v>0</v>
      </c>
      <c r="BI426" s="243">
        <f>IF(N426="nulová",J426,0)</f>
        <v>0</v>
      </c>
      <c r="BJ426" s="18" t="s">
        <v>84</v>
      </c>
      <c r="BK426" s="243">
        <f>ROUND(I426*H426,2)</f>
        <v>0</v>
      </c>
      <c r="BL426" s="18" t="s">
        <v>119</v>
      </c>
      <c r="BM426" s="242" t="s">
        <v>3254</v>
      </c>
    </row>
    <row r="427" s="2" customFormat="1" ht="24.15" customHeight="1">
      <c r="A427" s="39"/>
      <c r="B427" s="40"/>
      <c r="C427" s="230" t="s">
        <v>3255</v>
      </c>
      <c r="D427" s="230" t="s">
        <v>283</v>
      </c>
      <c r="E427" s="231" t="s">
        <v>3256</v>
      </c>
      <c r="F427" s="232" t="s">
        <v>3257</v>
      </c>
      <c r="G427" s="233" t="s">
        <v>1676</v>
      </c>
      <c r="H427" s="234">
        <v>2</v>
      </c>
      <c r="I427" s="235"/>
      <c r="J427" s="236">
        <f>ROUND(I427*H427,2)</f>
        <v>0</v>
      </c>
      <c r="K427" s="237"/>
      <c r="L427" s="45"/>
      <c r="M427" s="238" t="s">
        <v>1</v>
      </c>
      <c r="N427" s="239" t="s">
        <v>42</v>
      </c>
      <c r="O427" s="92"/>
      <c r="P427" s="240">
        <f>O427*H427</f>
        <v>0</v>
      </c>
      <c r="Q427" s="240">
        <v>0</v>
      </c>
      <c r="R427" s="240">
        <f>Q427*H427</f>
        <v>0</v>
      </c>
      <c r="S427" s="240">
        <v>0</v>
      </c>
      <c r="T427" s="24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2" t="s">
        <v>119</v>
      </c>
      <c r="AT427" s="242" t="s">
        <v>283</v>
      </c>
      <c r="AU427" s="242" t="s">
        <v>84</v>
      </c>
      <c r="AY427" s="18" t="s">
        <v>281</v>
      </c>
      <c r="BE427" s="243">
        <f>IF(N427="základní",J427,0)</f>
        <v>0</v>
      </c>
      <c r="BF427" s="243">
        <f>IF(N427="snížená",J427,0)</f>
        <v>0</v>
      </c>
      <c r="BG427" s="243">
        <f>IF(N427="zákl. přenesená",J427,0)</f>
        <v>0</v>
      </c>
      <c r="BH427" s="243">
        <f>IF(N427="sníž. přenesená",J427,0)</f>
        <v>0</v>
      </c>
      <c r="BI427" s="243">
        <f>IF(N427="nulová",J427,0)</f>
        <v>0</v>
      </c>
      <c r="BJ427" s="18" t="s">
        <v>84</v>
      </c>
      <c r="BK427" s="243">
        <f>ROUND(I427*H427,2)</f>
        <v>0</v>
      </c>
      <c r="BL427" s="18" t="s">
        <v>119</v>
      </c>
      <c r="BM427" s="242" t="s">
        <v>3258</v>
      </c>
    </row>
    <row r="428" s="2" customFormat="1" ht="24.15" customHeight="1">
      <c r="A428" s="39"/>
      <c r="B428" s="40"/>
      <c r="C428" s="230" t="s">
        <v>3259</v>
      </c>
      <c r="D428" s="230" t="s">
        <v>283</v>
      </c>
      <c r="E428" s="231" t="s">
        <v>3260</v>
      </c>
      <c r="F428" s="232" t="s">
        <v>3261</v>
      </c>
      <c r="G428" s="233" t="s">
        <v>1676</v>
      </c>
      <c r="H428" s="234">
        <v>4</v>
      </c>
      <c r="I428" s="235"/>
      <c r="J428" s="236">
        <f>ROUND(I428*H428,2)</f>
        <v>0</v>
      </c>
      <c r="K428" s="237"/>
      <c r="L428" s="45"/>
      <c r="M428" s="238" t="s">
        <v>1</v>
      </c>
      <c r="N428" s="239" t="s">
        <v>42</v>
      </c>
      <c r="O428" s="92"/>
      <c r="P428" s="240">
        <f>O428*H428</f>
        <v>0</v>
      </c>
      <c r="Q428" s="240">
        <v>0</v>
      </c>
      <c r="R428" s="240">
        <f>Q428*H428</f>
        <v>0</v>
      </c>
      <c r="S428" s="240">
        <v>0</v>
      </c>
      <c r="T428" s="24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2" t="s">
        <v>119</v>
      </c>
      <c r="AT428" s="242" t="s">
        <v>283</v>
      </c>
      <c r="AU428" s="242" t="s">
        <v>84</v>
      </c>
      <c r="AY428" s="18" t="s">
        <v>281</v>
      </c>
      <c r="BE428" s="243">
        <f>IF(N428="základní",J428,0)</f>
        <v>0</v>
      </c>
      <c r="BF428" s="243">
        <f>IF(N428="snížená",J428,0)</f>
        <v>0</v>
      </c>
      <c r="BG428" s="243">
        <f>IF(N428="zákl. přenesená",J428,0)</f>
        <v>0</v>
      </c>
      <c r="BH428" s="243">
        <f>IF(N428="sníž. přenesená",J428,0)</f>
        <v>0</v>
      </c>
      <c r="BI428" s="243">
        <f>IF(N428="nulová",J428,0)</f>
        <v>0</v>
      </c>
      <c r="BJ428" s="18" t="s">
        <v>84</v>
      </c>
      <c r="BK428" s="243">
        <f>ROUND(I428*H428,2)</f>
        <v>0</v>
      </c>
      <c r="BL428" s="18" t="s">
        <v>119</v>
      </c>
      <c r="BM428" s="242" t="s">
        <v>3262</v>
      </c>
    </row>
    <row r="429" s="2" customFormat="1" ht="24.15" customHeight="1">
      <c r="A429" s="39"/>
      <c r="B429" s="40"/>
      <c r="C429" s="230" t="s">
        <v>3263</v>
      </c>
      <c r="D429" s="230" t="s">
        <v>283</v>
      </c>
      <c r="E429" s="231" t="s">
        <v>3264</v>
      </c>
      <c r="F429" s="232" t="s">
        <v>3265</v>
      </c>
      <c r="G429" s="233" t="s">
        <v>1676</v>
      </c>
      <c r="H429" s="234">
        <v>1</v>
      </c>
      <c r="I429" s="235"/>
      <c r="J429" s="236">
        <f>ROUND(I429*H429,2)</f>
        <v>0</v>
      </c>
      <c r="K429" s="237"/>
      <c r="L429" s="45"/>
      <c r="M429" s="238" t="s">
        <v>1</v>
      </c>
      <c r="N429" s="239" t="s">
        <v>42</v>
      </c>
      <c r="O429" s="92"/>
      <c r="P429" s="240">
        <f>O429*H429</f>
        <v>0</v>
      </c>
      <c r="Q429" s="240">
        <v>0</v>
      </c>
      <c r="R429" s="240">
        <f>Q429*H429</f>
        <v>0</v>
      </c>
      <c r="S429" s="240">
        <v>0</v>
      </c>
      <c r="T429" s="24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2" t="s">
        <v>119</v>
      </c>
      <c r="AT429" s="242" t="s">
        <v>283</v>
      </c>
      <c r="AU429" s="242" t="s">
        <v>84</v>
      </c>
      <c r="AY429" s="18" t="s">
        <v>281</v>
      </c>
      <c r="BE429" s="243">
        <f>IF(N429="základní",J429,0)</f>
        <v>0</v>
      </c>
      <c r="BF429" s="243">
        <f>IF(N429="snížená",J429,0)</f>
        <v>0</v>
      </c>
      <c r="BG429" s="243">
        <f>IF(N429="zákl. přenesená",J429,0)</f>
        <v>0</v>
      </c>
      <c r="BH429" s="243">
        <f>IF(N429="sníž. přenesená",J429,0)</f>
        <v>0</v>
      </c>
      <c r="BI429" s="243">
        <f>IF(N429="nulová",J429,0)</f>
        <v>0</v>
      </c>
      <c r="BJ429" s="18" t="s">
        <v>84</v>
      </c>
      <c r="BK429" s="243">
        <f>ROUND(I429*H429,2)</f>
        <v>0</v>
      </c>
      <c r="BL429" s="18" t="s">
        <v>119</v>
      </c>
      <c r="BM429" s="242" t="s">
        <v>3266</v>
      </c>
    </row>
    <row r="430" s="2" customFormat="1" ht="24.15" customHeight="1">
      <c r="A430" s="39"/>
      <c r="B430" s="40"/>
      <c r="C430" s="230" t="s">
        <v>3267</v>
      </c>
      <c r="D430" s="230" t="s">
        <v>283</v>
      </c>
      <c r="E430" s="231" t="s">
        <v>3268</v>
      </c>
      <c r="F430" s="232" t="s">
        <v>3265</v>
      </c>
      <c r="G430" s="233" t="s">
        <v>1676</v>
      </c>
      <c r="H430" s="234">
        <v>1</v>
      </c>
      <c r="I430" s="235"/>
      <c r="J430" s="236">
        <f>ROUND(I430*H430,2)</f>
        <v>0</v>
      </c>
      <c r="K430" s="237"/>
      <c r="L430" s="45"/>
      <c r="M430" s="238" t="s">
        <v>1</v>
      </c>
      <c r="N430" s="239" t="s">
        <v>42</v>
      </c>
      <c r="O430" s="92"/>
      <c r="P430" s="240">
        <f>O430*H430</f>
        <v>0</v>
      </c>
      <c r="Q430" s="240">
        <v>0</v>
      </c>
      <c r="R430" s="240">
        <f>Q430*H430</f>
        <v>0</v>
      </c>
      <c r="S430" s="240">
        <v>0</v>
      </c>
      <c r="T430" s="24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2" t="s">
        <v>119</v>
      </c>
      <c r="AT430" s="242" t="s">
        <v>283</v>
      </c>
      <c r="AU430" s="242" t="s">
        <v>84</v>
      </c>
      <c r="AY430" s="18" t="s">
        <v>281</v>
      </c>
      <c r="BE430" s="243">
        <f>IF(N430="základní",J430,0)</f>
        <v>0</v>
      </c>
      <c r="BF430" s="243">
        <f>IF(N430="snížená",J430,0)</f>
        <v>0</v>
      </c>
      <c r="BG430" s="243">
        <f>IF(N430="zákl. přenesená",J430,0)</f>
        <v>0</v>
      </c>
      <c r="BH430" s="243">
        <f>IF(N430="sníž. přenesená",J430,0)</f>
        <v>0</v>
      </c>
      <c r="BI430" s="243">
        <f>IF(N430="nulová",J430,0)</f>
        <v>0</v>
      </c>
      <c r="BJ430" s="18" t="s">
        <v>84</v>
      </c>
      <c r="BK430" s="243">
        <f>ROUND(I430*H430,2)</f>
        <v>0</v>
      </c>
      <c r="BL430" s="18" t="s">
        <v>119</v>
      </c>
      <c r="BM430" s="242" t="s">
        <v>3269</v>
      </c>
    </row>
    <row r="431" s="2" customFormat="1" ht="37.8" customHeight="1">
      <c r="A431" s="39"/>
      <c r="B431" s="40"/>
      <c r="C431" s="230" t="s">
        <v>3270</v>
      </c>
      <c r="D431" s="230" t="s">
        <v>283</v>
      </c>
      <c r="E431" s="231" t="s">
        <v>3271</v>
      </c>
      <c r="F431" s="232" t="s">
        <v>2542</v>
      </c>
      <c r="G431" s="233" t="s">
        <v>2543</v>
      </c>
      <c r="H431" s="234">
        <v>170</v>
      </c>
      <c r="I431" s="235"/>
      <c r="J431" s="236">
        <f>ROUND(I431*H431,2)</f>
        <v>0</v>
      </c>
      <c r="K431" s="237"/>
      <c r="L431" s="45"/>
      <c r="M431" s="238" t="s">
        <v>1</v>
      </c>
      <c r="N431" s="239" t="s">
        <v>42</v>
      </c>
      <c r="O431" s="92"/>
      <c r="P431" s="240">
        <f>O431*H431</f>
        <v>0</v>
      </c>
      <c r="Q431" s="240">
        <v>0</v>
      </c>
      <c r="R431" s="240">
        <f>Q431*H431</f>
        <v>0</v>
      </c>
      <c r="S431" s="240">
        <v>0</v>
      </c>
      <c r="T431" s="24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2" t="s">
        <v>119</v>
      </c>
      <c r="AT431" s="242" t="s">
        <v>283</v>
      </c>
      <c r="AU431" s="242" t="s">
        <v>84</v>
      </c>
      <c r="AY431" s="18" t="s">
        <v>281</v>
      </c>
      <c r="BE431" s="243">
        <f>IF(N431="základní",J431,0)</f>
        <v>0</v>
      </c>
      <c r="BF431" s="243">
        <f>IF(N431="snížená",J431,0)</f>
        <v>0</v>
      </c>
      <c r="BG431" s="243">
        <f>IF(N431="zákl. přenesená",J431,0)</f>
        <v>0</v>
      </c>
      <c r="BH431" s="243">
        <f>IF(N431="sníž. přenesená",J431,0)</f>
        <v>0</v>
      </c>
      <c r="BI431" s="243">
        <f>IF(N431="nulová",J431,0)</f>
        <v>0</v>
      </c>
      <c r="BJ431" s="18" t="s">
        <v>84</v>
      </c>
      <c r="BK431" s="243">
        <f>ROUND(I431*H431,2)</f>
        <v>0</v>
      </c>
      <c r="BL431" s="18" t="s">
        <v>119</v>
      </c>
      <c r="BM431" s="242" t="s">
        <v>3272</v>
      </c>
    </row>
    <row r="432" s="2" customFormat="1" ht="37.8" customHeight="1">
      <c r="A432" s="39"/>
      <c r="B432" s="40"/>
      <c r="C432" s="230" t="s">
        <v>3273</v>
      </c>
      <c r="D432" s="230" t="s">
        <v>283</v>
      </c>
      <c r="E432" s="231" t="s">
        <v>3274</v>
      </c>
      <c r="F432" s="232" t="s">
        <v>2546</v>
      </c>
      <c r="G432" s="233" t="s">
        <v>2543</v>
      </c>
      <c r="H432" s="234">
        <v>75</v>
      </c>
      <c r="I432" s="235"/>
      <c r="J432" s="236">
        <f>ROUND(I432*H432,2)</f>
        <v>0</v>
      </c>
      <c r="K432" s="237"/>
      <c r="L432" s="45"/>
      <c r="M432" s="238" t="s">
        <v>1</v>
      </c>
      <c r="N432" s="239" t="s">
        <v>42</v>
      </c>
      <c r="O432" s="92"/>
      <c r="P432" s="240">
        <f>O432*H432</f>
        <v>0</v>
      </c>
      <c r="Q432" s="240">
        <v>0</v>
      </c>
      <c r="R432" s="240">
        <f>Q432*H432</f>
        <v>0</v>
      </c>
      <c r="S432" s="240">
        <v>0</v>
      </c>
      <c r="T432" s="24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2" t="s">
        <v>119</v>
      </c>
      <c r="AT432" s="242" t="s">
        <v>283</v>
      </c>
      <c r="AU432" s="242" t="s">
        <v>84</v>
      </c>
      <c r="AY432" s="18" t="s">
        <v>281</v>
      </c>
      <c r="BE432" s="243">
        <f>IF(N432="základní",J432,0)</f>
        <v>0</v>
      </c>
      <c r="BF432" s="243">
        <f>IF(N432="snížená",J432,0)</f>
        <v>0</v>
      </c>
      <c r="BG432" s="243">
        <f>IF(N432="zákl. přenesená",J432,0)</f>
        <v>0</v>
      </c>
      <c r="BH432" s="243">
        <f>IF(N432="sníž. přenesená",J432,0)</f>
        <v>0</v>
      </c>
      <c r="BI432" s="243">
        <f>IF(N432="nulová",J432,0)</f>
        <v>0</v>
      </c>
      <c r="BJ432" s="18" t="s">
        <v>84</v>
      </c>
      <c r="BK432" s="243">
        <f>ROUND(I432*H432,2)</f>
        <v>0</v>
      </c>
      <c r="BL432" s="18" t="s">
        <v>119</v>
      </c>
      <c r="BM432" s="242" t="s">
        <v>3275</v>
      </c>
    </row>
    <row r="433" s="2" customFormat="1" ht="24.15" customHeight="1">
      <c r="A433" s="39"/>
      <c r="B433" s="40"/>
      <c r="C433" s="230" t="s">
        <v>3276</v>
      </c>
      <c r="D433" s="230" t="s">
        <v>283</v>
      </c>
      <c r="E433" s="231" t="s">
        <v>3277</v>
      </c>
      <c r="F433" s="232" t="s">
        <v>2568</v>
      </c>
      <c r="G433" s="233" t="s">
        <v>2543</v>
      </c>
      <c r="H433" s="234">
        <v>120</v>
      </c>
      <c r="I433" s="235"/>
      <c r="J433" s="236">
        <f>ROUND(I433*H433,2)</f>
        <v>0</v>
      </c>
      <c r="K433" s="237"/>
      <c r="L433" s="45"/>
      <c r="M433" s="238" t="s">
        <v>1</v>
      </c>
      <c r="N433" s="239" t="s">
        <v>42</v>
      </c>
      <c r="O433" s="92"/>
      <c r="P433" s="240">
        <f>O433*H433</f>
        <v>0</v>
      </c>
      <c r="Q433" s="240">
        <v>0</v>
      </c>
      <c r="R433" s="240">
        <f>Q433*H433</f>
        <v>0</v>
      </c>
      <c r="S433" s="240">
        <v>0</v>
      </c>
      <c r="T433" s="24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2" t="s">
        <v>119</v>
      </c>
      <c r="AT433" s="242" t="s">
        <v>283</v>
      </c>
      <c r="AU433" s="242" t="s">
        <v>84</v>
      </c>
      <c r="AY433" s="18" t="s">
        <v>281</v>
      </c>
      <c r="BE433" s="243">
        <f>IF(N433="základní",J433,0)</f>
        <v>0</v>
      </c>
      <c r="BF433" s="243">
        <f>IF(N433="snížená",J433,0)</f>
        <v>0</v>
      </c>
      <c r="BG433" s="243">
        <f>IF(N433="zákl. přenesená",J433,0)</f>
        <v>0</v>
      </c>
      <c r="BH433" s="243">
        <f>IF(N433="sníž. přenesená",J433,0)</f>
        <v>0</v>
      </c>
      <c r="BI433" s="243">
        <f>IF(N433="nulová",J433,0)</f>
        <v>0</v>
      </c>
      <c r="BJ433" s="18" t="s">
        <v>84</v>
      </c>
      <c r="BK433" s="243">
        <f>ROUND(I433*H433,2)</f>
        <v>0</v>
      </c>
      <c r="BL433" s="18" t="s">
        <v>119</v>
      </c>
      <c r="BM433" s="242" t="s">
        <v>3278</v>
      </c>
    </row>
    <row r="434" s="2" customFormat="1" ht="16.5" customHeight="1">
      <c r="A434" s="39"/>
      <c r="B434" s="40"/>
      <c r="C434" s="230" t="s">
        <v>3279</v>
      </c>
      <c r="D434" s="230" t="s">
        <v>283</v>
      </c>
      <c r="E434" s="231" t="s">
        <v>3280</v>
      </c>
      <c r="F434" s="232" t="s">
        <v>3281</v>
      </c>
      <c r="G434" s="233" t="s">
        <v>1676</v>
      </c>
      <c r="H434" s="234">
        <v>2</v>
      </c>
      <c r="I434" s="235"/>
      <c r="J434" s="236">
        <f>ROUND(I434*H434,2)</f>
        <v>0</v>
      </c>
      <c r="K434" s="237"/>
      <c r="L434" s="45"/>
      <c r="M434" s="238" t="s">
        <v>1</v>
      </c>
      <c r="N434" s="239" t="s">
        <v>42</v>
      </c>
      <c r="O434" s="92"/>
      <c r="P434" s="240">
        <f>O434*H434</f>
        <v>0</v>
      </c>
      <c r="Q434" s="240">
        <v>0</v>
      </c>
      <c r="R434" s="240">
        <f>Q434*H434</f>
        <v>0</v>
      </c>
      <c r="S434" s="240">
        <v>0</v>
      </c>
      <c r="T434" s="24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2" t="s">
        <v>119</v>
      </c>
      <c r="AT434" s="242" t="s">
        <v>283</v>
      </c>
      <c r="AU434" s="242" t="s">
        <v>84</v>
      </c>
      <c r="AY434" s="18" t="s">
        <v>281</v>
      </c>
      <c r="BE434" s="243">
        <f>IF(N434="základní",J434,0)</f>
        <v>0</v>
      </c>
      <c r="BF434" s="243">
        <f>IF(N434="snížená",J434,0)</f>
        <v>0</v>
      </c>
      <c r="BG434" s="243">
        <f>IF(N434="zákl. přenesená",J434,0)</f>
        <v>0</v>
      </c>
      <c r="BH434" s="243">
        <f>IF(N434="sníž. přenesená",J434,0)</f>
        <v>0</v>
      </c>
      <c r="BI434" s="243">
        <f>IF(N434="nulová",J434,0)</f>
        <v>0</v>
      </c>
      <c r="BJ434" s="18" t="s">
        <v>84</v>
      </c>
      <c r="BK434" s="243">
        <f>ROUND(I434*H434,2)</f>
        <v>0</v>
      </c>
      <c r="BL434" s="18" t="s">
        <v>119</v>
      </c>
      <c r="BM434" s="242" t="s">
        <v>3282</v>
      </c>
    </row>
    <row r="435" s="2" customFormat="1" ht="16.5" customHeight="1">
      <c r="A435" s="39"/>
      <c r="B435" s="40"/>
      <c r="C435" s="230" t="s">
        <v>3283</v>
      </c>
      <c r="D435" s="230" t="s">
        <v>283</v>
      </c>
      <c r="E435" s="231" t="s">
        <v>3284</v>
      </c>
      <c r="F435" s="232" t="s">
        <v>3285</v>
      </c>
      <c r="G435" s="233" t="s">
        <v>1676</v>
      </c>
      <c r="H435" s="234">
        <v>2</v>
      </c>
      <c r="I435" s="235"/>
      <c r="J435" s="236">
        <f>ROUND(I435*H435,2)</f>
        <v>0</v>
      </c>
      <c r="K435" s="237"/>
      <c r="L435" s="45"/>
      <c r="M435" s="238" t="s">
        <v>1</v>
      </c>
      <c r="N435" s="239" t="s">
        <v>42</v>
      </c>
      <c r="O435" s="92"/>
      <c r="P435" s="240">
        <f>O435*H435</f>
        <v>0</v>
      </c>
      <c r="Q435" s="240">
        <v>0</v>
      </c>
      <c r="R435" s="240">
        <f>Q435*H435</f>
        <v>0</v>
      </c>
      <c r="S435" s="240">
        <v>0</v>
      </c>
      <c r="T435" s="24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2" t="s">
        <v>119</v>
      </c>
      <c r="AT435" s="242" t="s">
        <v>283</v>
      </c>
      <c r="AU435" s="242" t="s">
        <v>84</v>
      </c>
      <c r="AY435" s="18" t="s">
        <v>281</v>
      </c>
      <c r="BE435" s="243">
        <f>IF(N435="základní",J435,0)</f>
        <v>0</v>
      </c>
      <c r="BF435" s="243">
        <f>IF(N435="snížená",J435,0)</f>
        <v>0</v>
      </c>
      <c r="BG435" s="243">
        <f>IF(N435="zákl. přenesená",J435,0)</f>
        <v>0</v>
      </c>
      <c r="BH435" s="243">
        <f>IF(N435="sníž. přenesená",J435,0)</f>
        <v>0</v>
      </c>
      <c r="BI435" s="243">
        <f>IF(N435="nulová",J435,0)</f>
        <v>0</v>
      </c>
      <c r="BJ435" s="18" t="s">
        <v>84</v>
      </c>
      <c r="BK435" s="243">
        <f>ROUND(I435*H435,2)</f>
        <v>0</v>
      </c>
      <c r="BL435" s="18" t="s">
        <v>119</v>
      </c>
      <c r="BM435" s="242" t="s">
        <v>3286</v>
      </c>
    </row>
    <row r="436" s="2" customFormat="1" ht="16.5" customHeight="1">
      <c r="A436" s="39"/>
      <c r="B436" s="40"/>
      <c r="C436" s="230" t="s">
        <v>3287</v>
      </c>
      <c r="D436" s="230" t="s">
        <v>283</v>
      </c>
      <c r="E436" s="231" t="s">
        <v>3288</v>
      </c>
      <c r="F436" s="232" t="s">
        <v>3289</v>
      </c>
      <c r="G436" s="233" t="s">
        <v>1676</v>
      </c>
      <c r="H436" s="234">
        <v>1</v>
      </c>
      <c r="I436" s="235"/>
      <c r="J436" s="236">
        <f>ROUND(I436*H436,2)</f>
        <v>0</v>
      </c>
      <c r="K436" s="237"/>
      <c r="L436" s="45"/>
      <c r="M436" s="238" t="s">
        <v>1</v>
      </c>
      <c r="N436" s="239" t="s">
        <v>42</v>
      </c>
      <c r="O436" s="92"/>
      <c r="P436" s="240">
        <f>O436*H436</f>
        <v>0</v>
      </c>
      <c r="Q436" s="240">
        <v>0</v>
      </c>
      <c r="R436" s="240">
        <f>Q436*H436</f>
        <v>0</v>
      </c>
      <c r="S436" s="240">
        <v>0</v>
      </c>
      <c r="T436" s="24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2" t="s">
        <v>119</v>
      </c>
      <c r="AT436" s="242" t="s">
        <v>283</v>
      </c>
      <c r="AU436" s="242" t="s">
        <v>84</v>
      </c>
      <c r="AY436" s="18" t="s">
        <v>281</v>
      </c>
      <c r="BE436" s="243">
        <f>IF(N436="základní",J436,0)</f>
        <v>0</v>
      </c>
      <c r="BF436" s="243">
        <f>IF(N436="snížená",J436,0)</f>
        <v>0</v>
      </c>
      <c r="BG436" s="243">
        <f>IF(N436="zákl. přenesená",J436,0)</f>
        <v>0</v>
      </c>
      <c r="BH436" s="243">
        <f>IF(N436="sníž. přenesená",J436,0)</f>
        <v>0</v>
      </c>
      <c r="BI436" s="243">
        <f>IF(N436="nulová",J436,0)</f>
        <v>0</v>
      </c>
      <c r="BJ436" s="18" t="s">
        <v>84</v>
      </c>
      <c r="BK436" s="243">
        <f>ROUND(I436*H436,2)</f>
        <v>0</v>
      </c>
      <c r="BL436" s="18" t="s">
        <v>119</v>
      </c>
      <c r="BM436" s="242" t="s">
        <v>3290</v>
      </c>
    </row>
    <row r="437" s="2" customFormat="1" ht="21.75" customHeight="1">
      <c r="A437" s="39"/>
      <c r="B437" s="40"/>
      <c r="C437" s="230" t="s">
        <v>3291</v>
      </c>
      <c r="D437" s="230" t="s">
        <v>283</v>
      </c>
      <c r="E437" s="231" t="s">
        <v>3292</v>
      </c>
      <c r="F437" s="232" t="s">
        <v>3293</v>
      </c>
      <c r="G437" s="233" t="s">
        <v>1676</v>
      </c>
      <c r="H437" s="234">
        <v>2</v>
      </c>
      <c r="I437" s="235"/>
      <c r="J437" s="236">
        <f>ROUND(I437*H437,2)</f>
        <v>0</v>
      </c>
      <c r="K437" s="237"/>
      <c r="L437" s="45"/>
      <c r="M437" s="238" t="s">
        <v>1</v>
      </c>
      <c r="N437" s="239" t="s">
        <v>42</v>
      </c>
      <c r="O437" s="92"/>
      <c r="P437" s="240">
        <f>O437*H437</f>
        <v>0</v>
      </c>
      <c r="Q437" s="240">
        <v>0</v>
      </c>
      <c r="R437" s="240">
        <f>Q437*H437</f>
        <v>0</v>
      </c>
      <c r="S437" s="240">
        <v>0</v>
      </c>
      <c r="T437" s="24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2" t="s">
        <v>119</v>
      </c>
      <c r="AT437" s="242" t="s">
        <v>283</v>
      </c>
      <c r="AU437" s="242" t="s">
        <v>84</v>
      </c>
      <c r="AY437" s="18" t="s">
        <v>281</v>
      </c>
      <c r="BE437" s="243">
        <f>IF(N437="základní",J437,0)</f>
        <v>0</v>
      </c>
      <c r="BF437" s="243">
        <f>IF(N437="snížená",J437,0)</f>
        <v>0</v>
      </c>
      <c r="BG437" s="243">
        <f>IF(N437="zákl. přenesená",J437,0)</f>
        <v>0</v>
      </c>
      <c r="BH437" s="243">
        <f>IF(N437="sníž. přenesená",J437,0)</f>
        <v>0</v>
      </c>
      <c r="BI437" s="243">
        <f>IF(N437="nulová",J437,0)</f>
        <v>0</v>
      </c>
      <c r="BJ437" s="18" t="s">
        <v>84</v>
      </c>
      <c r="BK437" s="243">
        <f>ROUND(I437*H437,2)</f>
        <v>0</v>
      </c>
      <c r="BL437" s="18" t="s">
        <v>119</v>
      </c>
      <c r="BM437" s="242" t="s">
        <v>3294</v>
      </c>
    </row>
    <row r="438" s="2" customFormat="1" ht="21.75" customHeight="1">
      <c r="A438" s="39"/>
      <c r="B438" s="40"/>
      <c r="C438" s="230" t="s">
        <v>3295</v>
      </c>
      <c r="D438" s="230" t="s">
        <v>283</v>
      </c>
      <c r="E438" s="231" t="s">
        <v>3296</v>
      </c>
      <c r="F438" s="232" t="s">
        <v>3297</v>
      </c>
      <c r="G438" s="233" t="s">
        <v>1676</v>
      </c>
      <c r="H438" s="234">
        <v>2</v>
      </c>
      <c r="I438" s="235"/>
      <c r="J438" s="236">
        <f>ROUND(I438*H438,2)</f>
        <v>0</v>
      </c>
      <c r="K438" s="237"/>
      <c r="L438" s="45"/>
      <c r="M438" s="238" t="s">
        <v>1</v>
      </c>
      <c r="N438" s="239" t="s">
        <v>42</v>
      </c>
      <c r="O438" s="92"/>
      <c r="P438" s="240">
        <f>O438*H438</f>
        <v>0</v>
      </c>
      <c r="Q438" s="240">
        <v>0</v>
      </c>
      <c r="R438" s="240">
        <f>Q438*H438</f>
        <v>0</v>
      </c>
      <c r="S438" s="240">
        <v>0</v>
      </c>
      <c r="T438" s="24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2" t="s">
        <v>119</v>
      </c>
      <c r="AT438" s="242" t="s">
        <v>283</v>
      </c>
      <c r="AU438" s="242" t="s">
        <v>84</v>
      </c>
      <c r="AY438" s="18" t="s">
        <v>281</v>
      </c>
      <c r="BE438" s="243">
        <f>IF(N438="základní",J438,0)</f>
        <v>0</v>
      </c>
      <c r="BF438" s="243">
        <f>IF(N438="snížená",J438,0)</f>
        <v>0</v>
      </c>
      <c r="BG438" s="243">
        <f>IF(N438="zákl. přenesená",J438,0)</f>
        <v>0</v>
      </c>
      <c r="BH438" s="243">
        <f>IF(N438="sníž. přenesená",J438,0)</f>
        <v>0</v>
      </c>
      <c r="BI438" s="243">
        <f>IF(N438="nulová",J438,0)</f>
        <v>0</v>
      </c>
      <c r="BJ438" s="18" t="s">
        <v>84</v>
      </c>
      <c r="BK438" s="243">
        <f>ROUND(I438*H438,2)</f>
        <v>0</v>
      </c>
      <c r="BL438" s="18" t="s">
        <v>119</v>
      </c>
      <c r="BM438" s="242" t="s">
        <v>3298</v>
      </c>
    </row>
    <row r="439" s="2" customFormat="1" ht="21.75" customHeight="1">
      <c r="A439" s="39"/>
      <c r="B439" s="40"/>
      <c r="C439" s="230" t="s">
        <v>3299</v>
      </c>
      <c r="D439" s="230" t="s">
        <v>283</v>
      </c>
      <c r="E439" s="231" t="s">
        <v>3300</v>
      </c>
      <c r="F439" s="232" t="s">
        <v>3301</v>
      </c>
      <c r="G439" s="233" t="s">
        <v>1676</v>
      </c>
      <c r="H439" s="234">
        <v>1</v>
      </c>
      <c r="I439" s="235"/>
      <c r="J439" s="236">
        <f>ROUND(I439*H439,2)</f>
        <v>0</v>
      </c>
      <c r="K439" s="237"/>
      <c r="L439" s="45"/>
      <c r="M439" s="238" t="s">
        <v>1</v>
      </c>
      <c r="N439" s="239" t="s">
        <v>42</v>
      </c>
      <c r="O439" s="92"/>
      <c r="P439" s="240">
        <f>O439*H439</f>
        <v>0</v>
      </c>
      <c r="Q439" s="240">
        <v>0</v>
      </c>
      <c r="R439" s="240">
        <f>Q439*H439</f>
        <v>0</v>
      </c>
      <c r="S439" s="240">
        <v>0</v>
      </c>
      <c r="T439" s="24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2" t="s">
        <v>119</v>
      </c>
      <c r="AT439" s="242" t="s">
        <v>283</v>
      </c>
      <c r="AU439" s="242" t="s">
        <v>84</v>
      </c>
      <c r="AY439" s="18" t="s">
        <v>281</v>
      </c>
      <c r="BE439" s="243">
        <f>IF(N439="základní",J439,0)</f>
        <v>0</v>
      </c>
      <c r="BF439" s="243">
        <f>IF(N439="snížená",J439,0)</f>
        <v>0</v>
      </c>
      <c r="BG439" s="243">
        <f>IF(N439="zákl. přenesená",J439,0)</f>
        <v>0</v>
      </c>
      <c r="BH439" s="243">
        <f>IF(N439="sníž. přenesená",J439,0)</f>
        <v>0</v>
      </c>
      <c r="BI439" s="243">
        <f>IF(N439="nulová",J439,0)</f>
        <v>0</v>
      </c>
      <c r="BJ439" s="18" t="s">
        <v>84</v>
      </c>
      <c r="BK439" s="243">
        <f>ROUND(I439*H439,2)</f>
        <v>0</v>
      </c>
      <c r="BL439" s="18" t="s">
        <v>119</v>
      </c>
      <c r="BM439" s="242" t="s">
        <v>3302</v>
      </c>
    </row>
    <row r="440" s="2" customFormat="1" ht="24.15" customHeight="1">
      <c r="A440" s="39"/>
      <c r="B440" s="40"/>
      <c r="C440" s="230" t="s">
        <v>3303</v>
      </c>
      <c r="D440" s="230" t="s">
        <v>283</v>
      </c>
      <c r="E440" s="231" t="s">
        <v>3304</v>
      </c>
      <c r="F440" s="232" t="s">
        <v>3305</v>
      </c>
      <c r="G440" s="233" t="s">
        <v>1676</v>
      </c>
      <c r="H440" s="234">
        <v>1</v>
      </c>
      <c r="I440" s="235"/>
      <c r="J440" s="236">
        <f>ROUND(I440*H440,2)</f>
        <v>0</v>
      </c>
      <c r="K440" s="237"/>
      <c r="L440" s="45"/>
      <c r="M440" s="238" t="s">
        <v>1</v>
      </c>
      <c r="N440" s="239" t="s">
        <v>42</v>
      </c>
      <c r="O440" s="92"/>
      <c r="P440" s="240">
        <f>O440*H440</f>
        <v>0</v>
      </c>
      <c r="Q440" s="240">
        <v>0</v>
      </c>
      <c r="R440" s="240">
        <f>Q440*H440</f>
        <v>0</v>
      </c>
      <c r="S440" s="240">
        <v>0</v>
      </c>
      <c r="T440" s="24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2" t="s">
        <v>119</v>
      </c>
      <c r="AT440" s="242" t="s">
        <v>283</v>
      </c>
      <c r="AU440" s="242" t="s">
        <v>84</v>
      </c>
      <c r="AY440" s="18" t="s">
        <v>281</v>
      </c>
      <c r="BE440" s="243">
        <f>IF(N440="základní",J440,0)</f>
        <v>0</v>
      </c>
      <c r="BF440" s="243">
        <f>IF(N440="snížená",J440,0)</f>
        <v>0</v>
      </c>
      <c r="BG440" s="243">
        <f>IF(N440="zákl. přenesená",J440,0)</f>
        <v>0</v>
      </c>
      <c r="BH440" s="243">
        <f>IF(N440="sníž. přenesená",J440,0)</f>
        <v>0</v>
      </c>
      <c r="BI440" s="243">
        <f>IF(N440="nulová",J440,0)</f>
        <v>0</v>
      </c>
      <c r="BJ440" s="18" t="s">
        <v>84</v>
      </c>
      <c r="BK440" s="243">
        <f>ROUND(I440*H440,2)</f>
        <v>0</v>
      </c>
      <c r="BL440" s="18" t="s">
        <v>119</v>
      </c>
      <c r="BM440" s="242" t="s">
        <v>3306</v>
      </c>
    </row>
    <row r="441" s="2" customFormat="1" ht="24.15" customHeight="1">
      <c r="A441" s="39"/>
      <c r="B441" s="40"/>
      <c r="C441" s="230" t="s">
        <v>3307</v>
      </c>
      <c r="D441" s="230" t="s">
        <v>283</v>
      </c>
      <c r="E441" s="231" t="s">
        <v>3308</v>
      </c>
      <c r="F441" s="232" t="s">
        <v>3309</v>
      </c>
      <c r="G441" s="233" t="s">
        <v>1676</v>
      </c>
      <c r="H441" s="234">
        <v>1</v>
      </c>
      <c r="I441" s="235"/>
      <c r="J441" s="236">
        <f>ROUND(I441*H441,2)</f>
        <v>0</v>
      </c>
      <c r="K441" s="237"/>
      <c r="L441" s="45"/>
      <c r="M441" s="238" t="s">
        <v>1</v>
      </c>
      <c r="N441" s="239" t="s">
        <v>42</v>
      </c>
      <c r="O441" s="92"/>
      <c r="P441" s="240">
        <f>O441*H441</f>
        <v>0</v>
      </c>
      <c r="Q441" s="240">
        <v>0</v>
      </c>
      <c r="R441" s="240">
        <f>Q441*H441</f>
        <v>0</v>
      </c>
      <c r="S441" s="240">
        <v>0</v>
      </c>
      <c r="T441" s="24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2" t="s">
        <v>119</v>
      </c>
      <c r="AT441" s="242" t="s">
        <v>283</v>
      </c>
      <c r="AU441" s="242" t="s">
        <v>84</v>
      </c>
      <c r="AY441" s="18" t="s">
        <v>281</v>
      </c>
      <c r="BE441" s="243">
        <f>IF(N441="základní",J441,0)</f>
        <v>0</v>
      </c>
      <c r="BF441" s="243">
        <f>IF(N441="snížená",J441,0)</f>
        <v>0</v>
      </c>
      <c r="BG441" s="243">
        <f>IF(N441="zákl. přenesená",J441,0)</f>
        <v>0</v>
      </c>
      <c r="BH441" s="243">
        <f>IF(N441="sníž. přenesená",J441,0)</f>
        <v>0</v>
      </c>
      <c r="BI441" s="243">
        <f>IF(N441="nulová",J441,0)</f>
        <v>0</v>
      </c>
      <c r="BJ441" s="18" t="s">
        <v>84</v>
      </c>
      <c r="BK441" s="243">
        <f>ROUND(I441*H441,2)</f>
        <v>0</v>
      </c>
      <c r="BL441" s="18" t="s">
        <v>119</v>
      </c>
      <c r="BM441" s="242" t="s">
        <v>3310</v>
      </c>
    </row>
    <row r="442" s="2" customFormat="1" ht="24.15" customHeight="1">
      <c r="A442" s="39"/>
      <c r="B442" s="40"/>
      <c r="C442" s="230" t="s">
        <v>3311</v>
      </c>
      <c r="D442" s="230" t="s">
        <v>283</v>
      </c>
      <c r="E442" s="231" t="s">
        <v>3312</v>
      </c>
      <c r="F442" s="232" t="s">
        <v>3313</v>
      </c>
      <c r="G442" s="233" t="s">
        <v>1676</v>
      </c>
      <c r="H442" s="234">
        <v>1</v>
      </c>
      <c r="I442" s="235"/>
      <c r="J442" s="236">
        <f>ROUND(I442*H442,2)</f>
        <v>0</v>
      </c>
      <c r="K442" s="237"/>
      <c r="L442" s="45"/>
      <c r="M442" s="238" t="s">
        <v>1</v>
      </c>
      <c r="N442" s="239" t="s">
        <v>42</v>
      </c>
      <c r="O442" s="92"/>
      <c r="P442" s="240">
        <f>O442*H442</f>
        <v>0</v>
      </c>
      <c r="Q442" s="240">
        <v>0</v>
      </c>
      <c r="R442" s="240">
        <f>Q442*H442</f>
        <v>0</v>
      </c>
      <c r="S442" s="240">
        <v>0</v>
      </c>
      <c r="T442" s="24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2" t="s">
        <v>119</v>
      </c>
      <c r="AT442" s="242" t="s">
        <v>283</v>
      </c>
      <c r="AU442" s="242" t="s">
        <v>84</v>
      </c>
      <c r="AY442" s="18" t="s">
        <v>281</v>
      </c>
      <c r="BE442" s="243">
        <f>IF(N442="základní",J442,0)</f>
        <v>0</v>
      </c>
      <c r="BF442" s="243">
        <f>IF(N442="snížená",J442,0)</f>
        <v>0</v>
      </c>
      <c r="BG442" s="243">
        <f>IF(N442="zákl. přenesená",J442,0)</f>
        <v>0</v>
      </c>
      <c r="BH442" s="243">
        <f>IF(N442="sníž. přenesená",J442,0)</f>
        <v>0</v>
      </c>
      <c r="BI442" s="243">
        <f>IF(N442="nulová",J442,0)</f>
        <v>0</v>
      </c>
      <c r="BJ442" s="18" t="s">
        <v>84</v>
      </c>
      <c r="BK442" s="243">
        <f>ROUND(I442*H442,2)</f>
        <v>0</v>
      </c>
      <c r="BL442" s="18" t="s">
        <v>119</v>
      </c>
      <c r="BM442" s="242" t="s">
        <v>3314</v>
      </c>
    </row>
    <row r="443" s="2" customFormat="1" ht="24.15" customHeight="1">
      <c r="A443" s="39"/>
      <c r="B443" s="40"/>
      <c r="C443" s="230" t="s">
        <v>3315</v>
      </c>
      <c r="D443" s="230" t="s">
        <v>283</v>
      </c>
      <c r="E443" s="231" t="s">
        <v>3316</v>
      </c>
      <c r="F443" s="232" t="s">
        <v>3317</v>
      </c>
      <c r="G443" s="233" t="s">
        <v>1676</v>
      </c>
      <c r="H443" s="234">
        <v>2</v>
      </c>
      <c r="I443" s="235"/>
      <c r="J443" s="236">
        <f>ROUND(I443*H443,2)</f>
        <v>0</v>
      </c>
      <c r="K443" s="237"/>
      <c r="L443" s="45"/>
      <c r="M443" s="238" t="s">
        <v>1</v>
      </c>
      <c r="N443" s="239" t="s">
        <v>42</v>
      </c>
      <c r="O443" s="92"/>
      <c r="P443" s="240">
        <f>O443*H443</f>
        <v>0</v>
      </c>
      <c r="Q443" s="240">
        <v>0</v>
      </c>
      <c r="R443" s="240">
        <f>Q443*H443</f>
        <v>0</v>
      </c>
      <c r="S443" s="240">
        <v>0</v>
      </c>
      <c r="T443" s="24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2" t="s">
        <v>119</v>
      </c>
      <c r="AT443" s="242" t="s">
        <v>283</v>
      </c>
      <c r="AU443" s="242" t="s">
        <v>84</v>
      </c>
      <c r="AY443" s="18" t="s">
        <v>281</v>
      </c>
      <c r="BE443" s="243">
        <f>IF(N443="základní",J443,0)</f>
        <v>0</v>
      </c>
      <c r="BF443" s="243">
        <f>IF(N443="snížená",J443,0)</f>
        <v>0</v>
      </c>
      <c r="BG443" s="243">
        <f>IF(N443="zákl. přenesená",J443,0)</f>
        <v>0</v>
      </c>
      <c r="BH443" s="243">
        <f>IF(N443="sníž. přenesená",J443,0)</f>
        <v>0</v>
      </c>
      <c r="BI443" s="243">
        <f>IF(N443="nulová",J443,0)</f>
        <v>0</v>
      </c>
      <c r="BJ443" s="18" t="s">
        <v>84</v>
      </c>
      <c r="BK443" s="243">
        <f>ROUND(I443*H443,2)</f>
        <v>0</v>
      </c>
      <c r="BL443" s="18" t="s">
        <v>119</v>
      </c>
      <c r="BM443" s="242" t="s">
        <v>3318</v>
      </c>
    </row>
    <row r="444" s="2" customFormat="1" ht="16.5" customHeight="1">
      <c r="A444" s="39"/>
      <c r="B444" s="40"/>
      <c r="C444" s="230" t="s">
        <v>3319</v>
      </c>
      <c r="D444" s="230" t="s">
        <v>283</v>
      </c>
      <c r="E444" s="231" t="s">
        <v>3320</v>
      </c>
      <c r="F444" s="232" t="s">
        <v>2577</v>
      </c>
      <c r="G444" s="233" t="s">
        <v>2494</v>
      </c>
      <c r="H444" s="234">
        <v>1</v>
      </c>
      <c r="I444" s="235"/>
      <c r="J444" s="236">
        <f>ROUND(I444*H444,2)</f>
        <v>0</v>
      </c>
      <c r="K444" s="237"/>
      <c r="L444" s="45"/>
      <c r="M444" s="307" t="s">
        <v>1</v>
      </c>
      <c r="N444" s="308" t="s">
        <v>42</v>
      </c>
      <c r="O444" s="309"/>
      <c r="P444" s="310">
        <f>O444*H444</f>
        <v>0</v>
      </c>
      <c r="Q444" s="310">
        <v>0</v>
      </c>
      <c r="R444" s="310">
        <f>Q444*H444</f>
        <v>0</v>
      </c>
      <c r="S444" s="310">
        <v>0</v>
      </c>
      <c r="T444" s="31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2" t="s">
        <v>119</v>
      </c>
      <c r="AT444" s="242" t="s">
        <v>283</v>
      </c>
      <c r="AU444" s="242" t="s">
        <v>84</v>
      </c>
      <c r="AY444" s="18" t="s">
        <v>281</v>
      </c>
      <c r="BE444" s="243">
        <f>IF(N444="základní",J444,0)</f>
        <v>0</v>
      </c>
      <c r="BF444" s="243">
        <f>IF(N444="snížená",J444,0)</f>
        <v>0</v>
      </c>
      <c r="BG444" s="243">
        <f>IF(N444="zákl. přenesená",J444,0)</f>
        <v>0</v>
      </c>
      <c r="BH444" s="243">
        <f>IF(N444="sníž. přenesená",J444,0)</f>
        <v>0</v>
      </c>
      <c r="BI444" s="243">
        <f>IF(N444="nulová",J444,0)</f>
        <v>0</v>
      </c>
      <c r="BJ444" s="18" t="s">
        <v>84</v>
      </c>
      <c r="BK444" s="243">
        <f>ROUND(I444*H444,2)</f>
        <v>0</v>
      </c>
      <c r="BL444" s="18" t="s">
        <v>119</v>
      </c>
      <c r="BM444" s="242" t="s">
        <v>3321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7l21WV3Of/1D93bVPNx4edQo2GEknzVBDI+gj33ybxejnNY90oDvoUkamVH0bzOF0dgvSmr2lsva9s7iE0E7yA==" hashValue="WJsiInsJj3iMmGlDjNAk4mTdNvTdfx+zHS2A0KsiuWd92HsxlT8kDtdBzrZRsv7DfvHlfWKAUaSnPJdqAFqb5A==" algorithmName="SHA-512" password="CC35"/>
  <autoFilter ref="C136:K4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ROUND((SUM(BE125:BE235)),  2)</f>
        <v>0</v>
      </c>
      <c r="G37" s="39"/>
      <c r="H37" s="39"/>
      <c r="I37" s="166">
        <v>0.20999999999999999</v>
      </c>
      <c r="J37" s="165">
        <f>ROUND(((SUM(BE125:BE235))*I37),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ROUND((SUM(BF125:BF235)),  2)</f>
        <v>0</v>
      </c>
      <c r="G38" s="39"/>
      <c r="H38" s="39"/>
      <c r="I38" s="166">
        <v>0.12</v>
      </c>
      <c r="J38" s="165">
        <f>ROUND(((SUM(BF125:BF235))*I38),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ROUND((SUM(BG125:BG235)),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ROUND((SUM(BH125:BH235)),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ROUND((SUM(BI125:BI235)),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I.1.2.5 -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3323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I.1.2.5 -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SUM(P127:P235)</f>
        <v>0</v>
      </c>
      <c r="Q126" s="222"/>
      <c r="R126" s="223">
        <f>SUM(R127:R235)</f>
        <v>0</v>
      </c>
      <c r="S126" s="222"/>
      <c r="T126" s="224">
        <f>SUM(T127:T235)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SUM(BK127:BK235)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3324</v>
      </c>
      <c r="F127" s="232" t="s">
        <v>3325</v>
      </c>
      <c r="G127" s="233" t="s">
        <v>1676</v>
      </c>
      <c r="H127" s="234">
        <v>582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3326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3327</v>
      </c>
      <c r="F128" s="232" t="s">
        <v>3328</v>
      </c>
      <c r="G128" s="233" t="s">
        <v>1421</v>
      </c>
      <c r="H128" s="234">
        <v>120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3329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3330</v>
      </c>
      <c r="F129" s="232" t="s">
        <v>3331</v>
      </c>
      <c r="G129" s="233" t="s">
        <v>1421</v>
      </c>
      <c r="H129" s="234">
        <v>145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3332</v>
      </c>
    </row>
    <row r="130" s="2" customFormat="1" ht="16.5" customHeight="1">
      <c r="A130" s="39"/>
      <c r="B130" s="40"/>
      <c r="C130" s="281" t="s">
        <v>119</v>
      </c>
      <c r="D130" s="281" t="s">
        <v>1084</v>
      </c>
      <c r="E130" s="282" t="s">
        <v>3333</v>
      </c>
      <c r="F130" s="283" t="s">
        <v>3334</v>
      </c>
      <c r="G130" s="284" t="s">
        <v>1676</v>
      </c>
      <c r="H130" s="285">
        <v>81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1084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3335</v>
      </c>
    </row>
    <row r="131" s="2" customFormat="1" ht="16.5" customHeight="1">
      <c r="A131" s="39"/>
      <c r="B131" s="40"/>
      <c r="C131" s="281" t="s">
        <v>301</v>
      </c>
      <c r="D131" s="281" t="s">
        <v>1084</v>
      </c>
      <c r="E131" s="282" t="s">
        <v>3336</v>
      </c>
      <c r="F131" s="283" t="s">
        <v>3337</v>
      </c>
      <c r="G131" s="284" t="s">
        <v>1676</v>
      </c>
      <c r="H131" s="285">
        <v>101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1084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3338</v>
      </c>
    </row>
    <row r="132" s="2" customFormat="1" ht="16.5" customHeight="1">
      <c r="A132" s="39"/>
      <c r="B132" s="40"/>
      <c r="C132" s="281" t="s">
        <v>307</v>
      </c>
      <c r="D132" s="281" t="s">
        <v>1084</v>
      </c>
      <c r="E132" s="282" t="s">
        <v>3339</v>
      </c>
      <c r="F132" s="283" t="s">
        <v>3340</v>
      </c>
      <c r="G132" s="284" t="s">
        <v>1676</v>
      </c>
      <c r="H132" s="285">
        <v>19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1084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3341</v>
      </c>
    </row>
    <row r="133" s="2" customFormat="1" ht="16.5" customHeight="1">
      <c r="A133" s="39"/>
      <c r="B133" s="40"/>
      <c r="C133" s="281" t="s">
        <v>313</v>
      </c>
      <c r="D133" s="281" t="s">
        <v>1084</v>
      </c>
      <c r="E133" s="282" t="s">
        <v>3342</v>
      </c>
      <c r="F133" s="283" t="s">
        <v>3343</v>
      </c>
      <c r="G133" s="284" t="s">
        <v>1676</v>
      </c>
      <c r="H133" s="285">
        <v>9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1084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3344</v>
      </c>
    </row>
    <row r="134" s="2" customFormat="1" ht="16.5" customHeight="1">
      <c r="A134" s="39"/>
      <c r="B134" s="40"/>
      <c r="C134" s="281" t="s">
        <v>318</v>
      </c>
      <c r="D134" s="281" t="s">
        <v>1084</v>
      </c>
      <c r="E134" s="282" t="s">
        <v>3345</v>
      </c>
      <c r="F134" s="283" t="s">
        <v>3346</v>
      </c>
      <c r="G134" s="284" t="s">
        <v>1676</v>
      </c>
      <c r="H134" s="285">
        <v>9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1084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3347</v>
      </c>
    </row>
    <row r="135" s="2" customFormat="1" ht="16.5" customHeight="1">
      <c r="A135" s="39"/>
      <c r="B135" s="40"/>
      <c r="C135" s="281" t="s">
        <v>311</v>
      </c>
      <c r="D135" s="281" t="s">
        <v>1084</v>
      </c>
      <c r="E135" s="282" t="s">
        <v>3348</v>
      </c>
      <c r="F135" s="283" t="s">
        <v>3349</v>
      </c>
      <c r="G135" s="284" t="s">
        <v>1676</v>
      </c>
      <c r="H135" s="285">
        <v>2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1084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3350</v>
      </c>
    </row>
    <row r="136" s="2" customFormat="1" ht="16.5" customHeight="1">
      <c r="A136" s="39"/>
      <c r="B136" s="40"/>
      <c r="C136" s="281" t="s">
        <v>328</v>
      </c>
      <c r="D136" s="281" t="s">
        <v>1084</v>
      </c>
      <c r="E136" s="282" t="s">
        <v>3351</v>
      </c>
      <c r="F136" s="283" t="s">
        <v>3352</v>
      </c>
      <c r="G136" s="284" t="s">
        <v>1676</v>
      </c>
      <c r="H136" s="285">
        <v>14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1084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3353</v>
      </c>
    </row>
    <row r="137" s="2" customFormat="1" ht="16.5" customHeight="1">
      <c r="A137" s="39"/>
      <c r="B137" s="40"/>
      <c r="C137" s="281" t="s">
        <v>375</v>
      </c>
      <c r="D137" s="281" t="s">
        <v>1084</v>
      </c>
      <c r="E137" s="282" t="s">
        <v>3354</v>
      </c>
      <c r="F137" s="283" t="s">
        <v>3355</v>
      </c>
      <c r="G137" s="284" t="s">
        <v>1676</v>
      </c>
      <c r="H137" s="285">
        <v>1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1084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3356</v>
      </c>
    </row>
    <row r="138" s="2" customFormat="1" ht="16.5" customHeight="1">
      <c r="A138" s="39"/>
      <c r="B138" s="40"/>
      <c r="C138" s="281" t="s">
        <v>8</v>
      </c>
      <c r="D138" s="281" t="s">
        <v>1084</v>
      </c>
      <c r="E138" s="282" t="s">
        <v>3357</v>
      </c>
      <c r="F138" s="283" t="s">
        <v>3358</v>
      </c>
      <c r="G138" s="284" t="s">
        <v>1676</v>
      </c>
      <c r="H138" s="285">
        <v>16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1084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3359</v>
      </c>
    </row>
    <row r="139" s="2" customFormat="1" ht="16.5" customHeight="1">
      <c r="A139" s="39"/>
      <c r="B139" s="40"/>
      <c r="C139" s="281" t="s">
        <v>407</v>
      </c>
      <c r="D139" s="281" t="s">
        <v>1084</v>
      </c>
      <c r="E139" s="282" t="s">
        <v>3360</v>
      </c>
      <c r="F139" s="283" t="s">
        <v>3361</v>
      </c>
      <c r="G139" s="284" t="s">
        <v>1676</v>
      </c>
      <c r="H139" s="285">
        <v>7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1084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3362</v>
      </c>
    </row>
    <row r="140" s="2" customFormat="1" ht="16.5" customHeight="1">
      <c r="A140" s="39"/>
      <c r="B140" s="40"/>
      <c r="C140" s="281" t="s">
        <v>413</v>
      </c>
      <c r="D140" s="281" t="s">
        <v>1084</v>
      </c>
      <c r="E140" s="282" t="s">
        <v>3363</v>
      </c>
      <c r="F140" s="283" t="s">
        <v>3364</v>
      </c>
      <c r="G140" s="284" t="s">
        <v>1676</v>
      </c>
      <c r="H140" s="285">
        <v>6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1084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3365</v>
      </c>
    </row>
    <row r="141" s="2" customFormat="1" ht="16.5" customHeight="1">
      <c r="A141" s="39"/>
      <c r="B141" s="40"/>
      <c r="C141" s="281" t="s">
        <v>418</v>
      </c>
      <c r="D141" s="281" t="s">
        <v>1084</v>
      </c>
      <c r="E141" s="282" t="s">
        <v>3366</v>
      </c>
      <c r="F141" s="283" t="s">
        <v>3367</v>
      </c>
      <c r="G141" s="284" t="s">
        <v>1676</v>
      </c>
      <c r="H141" s="285">
        <v>2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1084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3368</v>
      </c>
    </row>
    <row r="142" s="2" customFormat="1" ht="16.5" customHeight="1">
      <c r="A142" s="39"/>
      <c r="B142" s="40"/>
      <c r="C142" s="281" t="s">
        <v>605</v>
      </c>
      <c r="D142" s="281" t="s">
        <v>1084</v>
      </c>
      <c r="E142" s="282" t="s">
        <v>3369</v>
      </c>
      <c r="F142" s="283" t="s">
        <v>3370</v>
      </c>
      <c r="G142" s="284" t="s">
        <v>1676</v>
      </c>
      <c r="H142" s="285">
        <v>32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1084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3371</v>
      </c>
    </row>
    <row r="143" s="2" customFormat="1" ht="16.5" customHeight="1">
      <c r="A143" s="39"/>
      <c r="B143" s="40"/>
      <c r="C143" s="281" t="s">
        <v>610</v>
      </c>
      <c r="D143" s="281" t="s">
        <v>1084</v>
      </c>
      <c r="E143" s="282" t="s">
        <v>3372</v>
      </c>
      <c r="F143" s="283" t="s">
        <v>3373</v>
      </c>
      <c r="G143" s="284" t="s">
        <v>1676</v>
      </c>
      <c r="H143" s="285">
        <v>1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1084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3374</v>
      </c>
    </row>
    <row r="144" s="2" customFormat="1" ht="16.5" customHeight="1">
      <c r="A144" s="39"/>
      <c r="B144" s="40"/>
      <c r="C144" s="281" t="s">
        <v>614</v>
      </c>
      <c r="D144" s="281" t="s">
        <v>1084</v>
      </c>
      <c r="E144" s="282" t="s">
        <v>3375</v>
      </c>
      <c r="F144" s="283" t="s">
        <v>3376</v>
      </c>
      <c r="G144" s="284" t="s">
        <v>1676</v>
      </c>
      <c r="H144" s="285">
        <v>1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1084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3377</v>
      </c>
    </row>
    <row r="145" s="2" customFormat="1" ht="16.5" customHeight="1">
      <c r="A145" s="39"/>
      <c r="B145" s="40"/>
      <c r="C145" s="281" t="s">
        <v>619</v>
      </c>
      <c r="D145" s="281" t="s">
        <v>1084</v>
      </c>
      <c r="E145" s="282" t="s">
        <v>3378</v>
      </c>
      <c r="F145" s="283" t="s">
        <v>3379</v>
      </c>
      <c r="G145" s="284" t="s">
        <v>1676</v>
      </c>
      <c r="H145" s="285">
        <v>71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1084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3380</v>
      </c>
    </row>
    <row r="146" s="2" customFormat="1" ht="16.5" customHeight="1">
      <c r="A146" s="39"/>
      <c r="B146" s="40"/>
      <c r="C146" s="281" t="s">
        <v>624</v>
      </c>
      <c r="D146" s="281" t="s">
        <v>1084</v>
      </c>
      <c r="E146" s="282" t="s">
        <v>3381</v>
      </c>
      <c r="F146" s="283" t="s">
        <v>3382</v>
      </c>
      <c r="G146" s="284" t="s">
        <v>1676</v>
      </c>
      <c r="H146" s="285">
        <v>6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1084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3383</v>
      </c>
    </row>
    <row r="147" s="2" customFormat="1" ht="16.5" customHeight="1">
      <c r="A147" s="39"/>
      <c r="B147" s="40"/>
      <c r="C147" s="281" t="s">
        <v>7</v>
      </c>
      <c r="D147" s="281" t="s">
        <v>1084</v>
      </c>
      <c r="E147" s="282" t="s">
        <v>3384</v>
      </c>
      <c r="F147" s="283" t="s">
        <v>3385</v>
      </c>
      <c r="G147" s="284" t="s">
        <v>1676</v>
      </c>
      <c r="H147" s="285">
        <v>23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1084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3386</v>
      </c>
    </row>
    <row r="148" s="2" customFormat="1" ht="16.5" customHeight="1">
      <c r="A148" s="39"/>
      <c r="B148" s="40"/>
      <c r="C148" s="281" t="s">
        <v>633</v>
      </c>
      <c r="D148" s="281" t="s">
        <v>1084</v>
      </c>
      <c r="E148" s="282" t="s">
        <v>3387</v>
      </c>
      <c r="F148" s="283" t="s">
        <v>3388</v>
      </c>
      <c r="G148" s="284" t="s">
        <v>1676</v>
      </c>
      <c r="H148" s="285">
        <v>77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1084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3389</v>
      </c>
    </row>
    <row r="149" s="2" customFormat="1" ht="16.5" customHeight="1">
      <c r="A149" s="39"/>
      <c r="B149" s="40"/>
      <c r="C149" s="281" t="s">
        <v>638</v>
      </c>
      <c r="D149" s="281" t="s">
        <v>1084</v>
      </c>
      <c r="E149" s="282" t="s">
        <v>3390</v>
      </c>
      <c r="F149" s="283" t="s">
        <v>3391</v>
      </c>
      <c r="G149" s="284" t="s">
        <v>1676</v>
      </c>
      <c r="H149" s="285">
        <v>3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1084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3392</v>
      </c>
    </row>
    <row r="150" s="2" customFormat="1" ht="16.5" customHeight="1">
      <c r="A150" s="39"/>
      <c r="B150" s="40"/>
      <c r="C150" s="281" t="s">
        <v>643</v>
      </c>
      <c r="D150" s="281" t="s">
        <v>1084</v>
      </c>
      <c r="E150" s="282" t="s">
        <v>3393</v>
      </c>
      <c r="F150" s="283" t="s">
        <v>3394</v>
      </c>
      <c r="G150" s="284" t="s">
        <v>1676</v>
      </c>
      <c r="H150" s="285">
        <v>10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1084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3395</v>
      </c>
    </row>
    <row r="151" s="2" customFormat="1" ht="16.5" customHeight="1">
      <c r="A151" s="39"/>
      <c r="B151" s="40"/>
      <c r="C151" s="281" t="s">
        <v>653</v>
      </c>
      <c r="D151" s="281" t="s">
        <v>1084</v>
      </c>
      <c r="E151" s="282" t="s">
        <v>3396</v>
      </c>
      <c r="F151" s="283" t="s">
        <v>3397</v>
      </c>
      <c r="G151" s="284" t="s">
        <v>1676</v>
      </c>
      <c r="H151" s="285">
        <v>240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1084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3398</v>
      </c>
    </row>
    <row r="152" s="2" customFormat="1" ht="16.5" customHeight="1">
      <c r="A152" s="39"/>
      <c r="B152" s="40"/>
      <c r="C152" s="281" t="s">
        <v>669</v>
      </c>
      <c r="D152" s="281" t="s">
        <v>1084</v>
      </c>
      <c r="E152" s="282" t="s">
        <v>3399</v>
      </c>
      <c r="F152" s="283" t="s">
        <v>3400</v>
      </c>
      <c r="G152" s="284" t="s">
        <v>1676</v>
      </c>
      <c r="H152" s="285">
        <v>6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1084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3401</v>
      </c>
    </row>
    <row r="153" s="2" customFormat="1" ht="16.5" customHeight="1">
      <c r="A153" s="39"/>
      <c r="B153" s="40"/>
      <c r="C153" s="281" t="s">
        <v>675</v>
      </c>
      <c r="D153" s="281" t="s">
        <v>1084</v>
      </c>
      <c r="E153" s="282" t="s">
        <v>3402</v>
      </c>
      <c r="F153" s="283" t="s">
        <v>3403</v>
      </c>
      <c r="G153" s="284" t="s">
        <v>1676</v>
      </c>
      <c r="H153" s="285">
        <v>1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1084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3404</v>
      </c>
    </row>
    <row r="154" s="2" customFormat="1" ht="24.15" customHeight="1">
      <c r="A154" s="39"/>
      <c r="B154" s="40"/>
      <c r="C154" s="281" t="s">
        <v>682</v>
      </c>
      <c r="D154" s="281" t="s">
        <v>1084</v>
      </c>
      <c r="E154" s="282" t="s">
        <v>3405</v>
      </c>
      <c r="F154" s="283" t="s">
        <v>3406</v>
      </c>
      <c r="G154" s="284" t="s">
        <v>1676</v>
      </c>
      <c r="H154" s="285">
        <v>51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1084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3407</v>
      </c>
    </row>
    <row r="155" s="2" customFormat="1" ht="24.15" customHeight="1">
      <c r="A155" s="39"/>
      <c r="B155" s="40"/>
      <c r="C155" s="281" t="s">
        <v>688</v>
      </c>
      <c r="D155" s="281" t="s">
        <v>1084</v>
      </c>
      <c r="E155" s="282" t="s">
        <v>3408</v>
      </c>
      <c r="F155" s="283" t="s">
        <v>3409</v>
      </c>
      <c r="G155" s="284" t="s">
        <v>1676</v>
      </c>
      <c r="H155" s="285">
        <v>51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1084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3410</v>
      </c>
    </row>
    <row r="156" s="2" customFormat="1" ht="16.5" customHeight="1">
      <c r="A156" s="39"/>
      <c r="B156" s="40"/>
      <c r="C156" s="281" t="s">
        <v>694</v>
      </c>
      <c r="D156" s="281" t="s">
        <v>1084</v>
      </c>
      <c r="E156" s="282" t="s">
        <v>3411</v>
      </c>
      <c r="F156" s="283" t="s">
        <v>3412</v>
      </c>
      <c r="G156" s="284" t="s">
        <v>1676</v>
      </c>
      <c r="H156" s="285">
        <v>71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1084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3413</v>
      </c>
    </row>
    <row r="157" s="2" customFormat="1" ht="16.5" customHeight="1">
      <c r="A157" s="39"/>
      <c r="B157" s="40"/>
      <c r="C157" s="281" t="s">
        <v>700</v>
      </c>
      <c r="D157" s="281" t="s">
        <v>1084</v>
      </c>
      <c r="E157" s="282" t="s">
        <v>3414</v>
      </c>
      <c r="F157" s="283" t="s">
        <v>3415</v>
      </c>
      <c r="G157" s="284" t="s">
        <v>1676</v>
      </c>
      <c r="H157" s="285">
        <v>71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1084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3416</v>
      </c>
    </row>
    <row r="158" s="2" customFormat="1" ht="21.75" customHeight="1">
      <c r="A158" s="39"/>
      <c r="B158" s="40"/>
      <c r="C158" s="281" t="s">
        <v>706</v>
      </c>
      <c r="D158" s="281" t="s">
        <v>1084</v>
      </c>
      <c r="E158" s="282" t="s">
        <v>3417</v>
      </c>
      <c r="F158" s="283" t="s">
        <v>3418</v>
      </c>
      <c r="G158" s="284" t="s">
        <v>1676</v>
      </c>
      <c r="H158" s="285">
        <v>12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1084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3419</v>
      </c>
    </row>
    <row r="159" s="2" customFormat="1" ht="24.15" customHeight="1">
      <c r="A159" s="39"/>
      <c r="B159" s="40"/>
      <c r="C159" s="281" t="s">
        <v>712</v>
      </c>
      <c r="D159" s="281" t="s">
        <v>1084</v>
      </c>
      <c r="E159" s="282" t="s">
        <v>3420</v>
      </c>
      <c r="F159" s="283" t="s">
        <v>3421</v>
      </c>
      <c r="G159" s="284" t="s">
        <v>1676</v>
      </c>
      <c r="H159" s="285">
        <v>5634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1084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3422</v>
      </c>
    </row>
    <row r="160" s="2" customFormat="1" ht="16.5" customHeight="1">
      <c r="A160" s="39"/>
      <c r="B160" s="40"/>
      <c r="C160" s="281" t="s">
        <v>716</v>
      </c>
      <c r="D160" s="281" t="s">
        <v>1084</v>
      </c>
      <c r="E160" s="282" t="s">
        <v>3423</v>
      </c>
      <c r="F160" s="283" t="s">
        <v>3424</v>
      </c>
      <c r="G160" s="284" t="s">
        <v>1676</v>
      </c>
      <c r="H160" s="285">
        <v>982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1084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3425</v>
      </c>
    </row>
    <row r="161" s="2" customFormat="1" ht="16.5" customHeight="1">
      <c r="A161" s="39"/>
      <c r="B161" s="40"/>
      <c r="C161" s="281" t="s">
        <v>720</v>
      </c>
      <c r="D161" s="281" t="s">
        <v>1084</v>
      </c>
      <c r="E161" s="282" t="s">
        <v>3426</v>
      </c>
      <c r="F161" s="283" t="s">
        <v>3427</v>
      </c>
      <c r="G161" s="284" t="s">
        <v>1676</v>
      </c>
      <c r="H161" s="285">
        <v>2946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2322</v>
      </c>
      <c r="AT161" s="242" t="s">
        <v>1084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2322</v>
      </c>
      <c r="BM161" s="242" t="s">
        <v>3428</v>
      </c>
    </row>
    <row r="162" s="2" customFormat="1" ht="16.5" customHeight="1">
      <c r="A162" s="39"/>
      <c r="B162" s="40"/>
      <c r="C162" s="230" t="s">
        <v>724</v>
      </c>
      <c r="D162" s="230" t="s">
        <v>283</v>
      </c>
      <c r="E162" s="231" t="s">
        <v>3429</v>
      </c>
      <c r="F162" s="232" t="s">
        <v>3430</v>
      </c>
      <c r="G162" s="233" t="s">
        <v>1676</v>
      </c>
      <c r="H162" s="234">
        <v>423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3431</v>
      </c>
    </row>
    <row r="163" s="2" customFormat="1" ht="16.5" customHeight="1">
      <c r="A163" s="39"/>
      <c r="B163" s="40"/>
      <c r="C163" s="281" t="s">
        <v>729</v>
      </c>
      <c r="D163" s="281" t="s">
        <v>1084</v>
      </c>
      <c r="E163" s="282" t="s">
        <v>3432</v>
      </c>
      <c r="F163" s="283" t="s">
        <v>3433</v>
      </c>
      <c r="G163" s="284" t="s">
        <v>1676</v>
      </c>
      <c r="H163" s="285">
        <v>34</v>
      </c>
      <c r="I163" s="286"/>
      <c r="J163" s="287">
        <f>ROUND(I163*H163,2)</f>
        <v>0</v>
      </c>
      <c r="K163" s="288"/>
      <c r="L163" s="289"/>
      <c r="M163" s="290" t="s">
        <v>1</v>
      </c>
      <c r="N163" s="291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2322</v>
      </c>
      <c r="AT163" s="242" t="s">
        <v>1084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2322</v>
      </c>
      <c r="BM163" s="242" t="s">
        <v>3434</v>
      </c>
    </row>
    <row r="164" s="2" customFormat="1" ht="16.5" customHeight="1">
      <c r="A164" s="39"/>
      <c r="B164" s="40"/>
      <c r="C164" s="281" t="s">
        <v>733</v>
      </c>
      <c r="D164" s="281" t="s">
        <v>1084</v>
      </c>
      <c r="E164" s="282" t="s">
        <v>3435</v>
      </c>
      <c r="F164" s="283" t="s">
        <v>3436</v>
      </c>
      <c r="G164" s="284" t="s">
        <v>1676</v>
      </c>
      <c r="H164" s="285">
        <v>82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1084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3437</v>
      </c>
    </row>
    <row r="165" s="2" customFormat="1" ht="16.5" customHeight="1">
      <c r="A165" s="39"/>
      <c r="B165" s="40"/>
      <c r="C165" s="281" t="s">
        <v>737</v>
      </c>
      <c r="D165" s="281" t="s">
        <v>1084</v>
      </c>
      <c r="E165" s="282" t="s">
        <v>3438</v>
      </c>
      <c r="F165" s="283" t="s">
        <v>3439</v>
      </c>
      <c r="G165" s="284" t="s">
        <v>1676</v>
      </c>
      <c r="H165" s="285">
        <v>296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2322</v>
      </c>
      <c r="AT165" s="242" t="s">
        <v>1084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2322</v>
      </c>
      <c r="BM165" s="242" t="s">
        <v>3440</v>
      </c>
    </row>
    <row r="166" s="2" customFormat="1" ht="16.5" customHeight="1">
      <c r="A166" s="39"/>
      <c r="B166" s="40"/>
      <c r="C166" s="281" t="s">
        <v>743</v>
      </c>
      <c r="D166" s="281" t="s">
        <v>1084</v>
      </c>
      <c r="E166" s="282" t="s">
        <v>3441</v>
      </c>
      <c r="F166" s="283" t="s">
        <v>3442</v>
      </c>
      <c r="G166" s="284" t="s">
        <v>1676</v>
      </c>
      <c r="H166" s="285">
        <v>11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2322</v>
      </c>
      <c r="AT166" s="242" t="s">
        <v>1084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2322</v>
      </c>
      <c r="BM166" s="242" t="s">
        <v>3443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3444</v>
      </c>
      <c r="F167" s="232" t="s">
        <v>3445</v>
      </c>
      <c r="G167" s="233" t="s">
        <v>1676</v>
      </c>
      <c r="H167" s="234">
        <v>76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3446</v>
      </c>
    </row>
    <row r="168" s="2" customFormat="1" ht="16.5" customHeight="1">
      <c r="A168" s="39"/>
      <c r="B168" s="40"/>
      <c r="C168" s="281" t="s">
        <v>768</v>
      </c>
      <c r="D168" s="281" t="s">
        <v>1084</v>
      </c>
      <c r="E168" s="282" t="s">
        <v>3447</v>
      </c>
      <c r="F168" s="283" t="s">
        <v>3448</v>
      </c>
      <c r="G168" s="284" t="s">
        <v>1676</v>
      </c>
      <c r="H168" s="285">
        <v>76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2322</v>
      </c>
      <c r="AT168" s="242" t="s">
        <v>1084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2322</v>
      </c>
      <c r="BM168" s="242" t="s">
        <v>3449</v>
      </c>
    </row>
    <row r="169" s="2" customFormat="1" ht="16.5" customHeight="1">
      <c r="A169" s="39"/>
      <c r="B169" s="40"/>
      <c r="C169" s="230" t="s">
        <v>785</v>
      </c>
      <c r="D169" s="230" t="s">
        <v>283</v>
      </c>
      <c r="E169" s="231" t="s">
        <v>3450</v>
      </c>
      <c r="F169" s="232" t="s">
        <v>3451</v>
      </c>
      <c r="G169" s="233" t="s">
        <v>1676</v>
      </c>
      <c r="H169" s="234">
        <v>14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3452</v>
      </c>
    </row>
    <row r="170" s="2" customFormat="1" ht="16.5" customHeight="1">
      <c r="A170" s="39"/>
      <c r="B170" s="40"/>
      <c r="C170" s="281" t="s">
        <v>830</v>
      </c>
      <c r="D170" s="281" t="s">
        <v>1084</v>
      </c>
      <c r="E170" s="282" t="s">
        <v>3453</v>
      </c>
      <c r="F170" s="283" t="s">
        <v>3454</v>
      </c>
      <c r="G170" s="284" t="s">
        <v>1676</v>
      </c>
      <c r="H170" s="285">
        <v>14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2322</v>
      </c>
      <c r="AT170" s="242" t="s">
        <v>1084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2322</v>
      </c>
      <c r="BM170" s="242" t="s">
        <v>3455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3456</v>
      </c>
      <c r="F171" s="232" t="s">
        <v>3457</v>
      </c>
      <c r="G171" s="233" t="s">
        <v>678</v>
      </c>
      <c r="H171" s="234">
        <v>100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3458</v>
      </c>
    </row>
    <row r="172" s="2" customFormat="1" ht="16.5" customHeight="1">
      <c r="A172" s="39"/>
      <c r="B172" s="40"/>
      <c r="C172" s="281" t="s">
        <v>1004</v>
      </c>
      <c r="D172" s="281" t="s">
        <v>1084</v>
      </c>
      <c r="E172" s="282" t="s">
        <v>3459</v>
      </c>
      <c r="F172" s="283" t="s">
        <v>3460</v>
      </c>
      <c r="G172" s="284" t="s">
        <v>1421</v>
      </c>
      <c r="H172" s="285">
        <v>1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2322</v>
      </c>
      <c r="AT172" s="242" t="s">
        <v>1084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2322</v>
      </c>
      <c r="BM172" s="242" t="s">
        <v>3461</v>
      </c>
    </row>
    <row r="173" s="2" customFormat="1" ht="16.5" customHeight="1">
      <c r="A173" s="39"/>
      <c r="B173" s="40"/>
      <c r="C173" s="230" t="s">
        <v>662</v>
      </c>
      <c r="D173" s="230" t="s">
        <v>283</v>
      </c>
      <c r="E173" s="231" t="s">
        <v>3462</v>
      </c>
      <c r="F173" s="232" t="s">
        <v>3463</v>
      </c>
      <c r="G173" s="233" t="s">
        <v>1676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3464</v>
      </c>
    </row>
    <row r="174" s="2" customFormat="1" ht="16.5" customHeight="1">
      <c r="A174" s="39"/>
      <c r="B174" s="40"/>
      <c r="C174" s="281" t="s">
        <v>648</v>
      </c>
      <c r="D174" s="281" t="s">
        <v>1084</v>
      </c>
      <c r="E174" s="282" t="s">
        <v>3465</v>
      </c>
      <c r="F174" s="283" t="s">
        <v>3466</v>
      </c>
      <c r="G174" s="284" t="s">
        <v>1676</v>
      </c>
      <c r="H174" s="285">
        <v>1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2322</v>
      </c>
      <c r="AT174" s="242" t="s">
        <v>1084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2322</v>
      </c>
      <c r="BM174" s="242" t="s">
        <v>3467</v>
      </c>
    </row>
    <row r="175" s="2" customFormat="1" ht="16.5" customHeight="1">
      <c r="A175" s="39"/>
      <c r="B175" s="40"/>
      <c r="C175" s="230" t="s">
        <v>1432</v>
      </c>
      <c r="D175" s="230" t="s">
        <v>283</v>
      </c>
      <c r="E175" s="231" t="s">
        <v>3468</v>
      </c>
      <c r="F175" s="232" t="s">
        <v>3469</v>
      </c>
      <c r="G175" s="233" t="s">
        <v>1421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3470</v>
      </c>
    </row>
    <row r="176" s="2" customFormat="1" ht="24.15" customHeight="1">
      <c r="A176" s="39"/>
      <c r="B176" s="40"/>
      <c r="C176" s="281" t="s">
        <v>1436</v>
      </c>
      <c r="D176" s="281" t="s">
        <v>1084</v>
      </c>
      <c r="E176" s="282" t="s">
        <v>3471</v>
      </c>
      <c r="F176" s="283" t="s">
        <v>3472</v>
      </c>
      <c r="G176" s="284" t="s">
        <v>1676</v>
      </c>
      <c r="H176" s="285">
        <v>1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2322</v>
      </c>
      <c r="AT176" s="242" t="s">
        <v>1084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2322</v>
      </c>
      <c r="BM176" s="242" t="s">
        <v>3473</v>
      </c>
    </row>
    <row r="177" s="2" customFormat="1" ht="16.5" customHeight="1">
      <c r="A177" s="39"/>
      <c r="B177" s="40"/>
      <c r="C177" s="230" t="s">
        <v>1440</v>
      </c>
      <c r="D177" s="230" t="s">
        <v>283</v>
      </c>
      <c r="E177" s="231" t="s">
        <v>3474</v>
      </c>
      <c r="F177" s="232" t="s">
        <v>3475</v>
      </c>
      <c r="G177" s="233" t="s">
        <v>1421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3476</v>
      </c>
    </row>
    <row r="178" s="2" customFormat="1" ht="16.5" customHeight="1">
      <c r="A178" s="39"/>
      <c r="B178" s="40"/>
      <c r="C178" s="281" t="s">
        <v>1444</v>
      </c>
      <c r="D178" s="281" t="s">
        <v>1084</v>
      </c>
      <c r="E178" s="282" t="s">
        <v>3477</v>
      </c>
      <c r="F178" s="283" t="s">
        <v>3478</v>
      </c>
      <c r="G178" s="284" t="s">
        <v>1676</v>
      </c>
      <c r="H178" s="285">
        <v>1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2322</v>
      </c>
      <c r="AT178" s="242" t="s">
        <v>1084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2322</v>
      </c>
      <c r="BM178" s="242" t="s">
        <v>3479</v>
      </c>
    </row>
    <row r="179" s="2" customFormat="1" ht="16.5" customHeight="1">
      <c r="A179" s="39"/>
      <c r="B179" s="40"/>
      <c r="C179" s="230" t="s">
        <v>1448</v>
      </c>
      <c r="D179" s="230" t="s">
        <v>283</v>
      </c>
      <c r="E179" s="231" t="s">
        <v>3480</v>
      </c>
      <c r="F179" s="232" t="s">
        <v>3481</v>
      </c>
      <c r="G179" s="233" t="s">
        <v>1421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3482</v>
      </c>
    </row>
    <row r="180" s="2" customFormat="1" ht="16.5" customHeight="1">
      <c r="A180" s="39"/>
      <c r="B180" s="40"/>
      <c r="C180" s="281" t="s">
        <v>1452</v>
      </c>
      <c r="D180" s="281" t="s">
        <v>1084</v>
      </c>
      <c r="E180" s="282" t="s">
        <v>3483</v>
      </c>
      <c r="F180" s="283" t="s">
        <v>3484</v>
      </c>
      <c r="G180" s="284" t="s">
        <v>1676</v>
      </c>
      <c r="H180" s="285">
        <v>1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2322</v>
      </c>
      <c r="AT180" s="242" t="s">
        <v>1084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2322</v>
      </c>
      <c r="BM180" s="242" t="s">
        <v>3485</v>
      </c>
    </row>
    <row r="181" s="2" customFormat="1" ht="16.5" customHeight="1">
      <c r="A181" s="39"/>
      <c r="B181" s="40"/>
      <c r="C181" s="230" t="s">
        <v>1456</v>
      </c>
      <c r="D181" s="230" t="s">
        <v>283</v>
      </c>
      <c r="E181" s="231" t="s">
        <v>3486</v>
      </c>
      <c r="F181" s="232" t="s">
        <v>3487</v>
      </c>
      <c r="G181" s="233" t="s">
        <v>1421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3488</v>
      </c>
    </row>
    <row r="182" s="2" customFormat="1" ht="16.5" customHeight="1">
      <c r="A182" s="39"/>
      <c r="B182" s="40"/>
      <c r="C182" s="281" t="s">
        <v>1460</v>
      </c>
      <c r="D182" s="281" t="s">
        <v>1084</v>
      </c>
      <c r="E182" s="282" t="s">
        <v>3489</v>
      </c>
      <c r="F182" s="283" t="s">
        <v>3490</v>
      </c>
      <c r="G182" s="284" t="s">
        <v>1676</v>
      </c>
      <c r="H182" s="285">
        <v>1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2322</v>
      </c>
      <c r="AT182" s="242" t="s">
        <v>1084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2322</v>
      </c>
      <c r="BM182" s="242" t="s">
        <v>3491</v>
      </c>
    </row>
    <row r="183" s="2" customFormat="1" ht="16.5" customHeight="1">
      <c r="A183" s="39"/>
      <c r="B183" s="40"/>
      <c r="C183" s="230" t="s">
        <v>1464</v>
      </c>
      <c r="D183" s="230" t="s">
        <v>283</v>
      </c>
      <c r="E183" s="231" t="s">
        <v>3492</v>
      </c>
      <c r="F183" s="232" t="s">
        <v>3493</v>
      </c>
      <c r="G183" s="233" t="s">
        <v>1421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3494</v>
      </c>
    </row>
    <row r="184" s="2" customFormat="1" ht="16.5" customHeight="1">
      <c r="A184" s="39"/>
      <c r="B184" s="40"/>
      <c r="C184" s="281" t="s">
        <v>1468</v>
      </c>
      <c r="D184" s="281" t="s">
        <v>1084</v>
      </c>
      <c r="E184" s="282" t="s">
        <v>3495</v>
      </c>
      <c r="F184" s="283" t="s">
        <v>3496</v>
      </c>
      <c r="G184" s="284" t="s">
        <v>1676</v>
      </c>
      <c r="H184" s="285">
        <v>1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2322</v>
      </c>
      <c r="AT184" s="242" t="s">
        <v>1084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2322</v>
      </c>
      <c r="BM184" s="242" t="s">
        <v>3497</v>
      </c>
    </row>
    <row r="185" s="2" customFormat="1" ht="16.5" customHeight="1">
      <c r="A185" s="39"/>
      <c r="B185" s="40"/>
      <c r="C185" s="230" t="s">
        <v>1472</v>
      </c>
      <c r="D185" s="230" t="s">
        <v>283</v>
      </c>
      <c r="E185" s="231" t="s">
        <v>3498</v>
      </c>
      <c r="F185" s="232" t="s">
        <v>3499</v>
      </c>
      <c r="G185" s="233" t="s">
        <v>1421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3500</v>
      </c>
    </row>
    <row r="186" s="2" customFormat="1" ht="16.5" customHeight="1">
      <c r="A186" s="39"/>
      <c r="B186" s="40"/>
      <c r="C186" s="281" t="s">
        <v>1476</v>
      </c>
      <c r="D186" s="281" t="s">
        <v>1084</v>
      </c>
      <c r="E186" s="282" t="s">
        <v>3501</v>
      </c>
      <c r="F186" s="283" t="s">
        <v>3502</v>
      </c>
      <c r="G186" s="284" t="s">
        <v>1676</v>
      </c>
      <c r="H186" s="285">
        <v>1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2322</v>
      </c>
      <c r="AT186" s="242" t="s">
        <v>1084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2322</v>
      </c>
      <c r="BM186" s="242" t="s">
        <v>3503</v>
      </c>
    </row>
    <row r="187" s="2" customFormat="1" ht="16.5" customHeight="1">
      <c r="A187" s="39"/>
      <c r="B187" s="40"/>
      <c r="C187" s="230" t="s">
        <v>1480</v>
      </c>
      <c r="D187" s="230" t="s">
        <v>283</v>
      </c>
      <c r="E187" s="231" t="s">
        <v>3504</v>
      </c>
      <c r="F187" s="232" t="s">
        <v>3505</v>
      </c>
      <c r="G187" s="233" t="s">
        <v>1421</v>
      </c>
      <c r="H187" s="234">
        <v>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3506</v>
      </c>
    </row>
    <row r="188" s="2" customFormat="1" ht="16.5" customHeight="1">
      <c r="A188" s="39"/>
      <c r="B188" s="40"/>
      <c r="C188" s="281" t="s">
        <v>1484</v>
      </c>
      <c r="D188" s="281" t="s">
        <v>1084</v>
      </c>
      <c r="E188" s="282" t="s">
        <v>3507</v>
      </c>
      <c r="F188" s="283" t="s">
        <v>3508</v>
      </c>
      <c r="G188" s="284" t="s">
        <v>1676</v>
      </c>
      <c r="H188" s="285">
        <v>1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2322</v>
      </c>
      <c r="AT188" s="242" t="s">
        <v>1084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2322</v>
      </c>
      <c r="BM188" s="242" t="s">
        <v>3509</v>
      </c>
    </row>
    <row r="189" s="2" customFormat="1" ht="16.5" customHeight="1">
      <c r="A189" s="39"/>
      <c r="B189" s="40"/>
      <c r="C189" s="230" t="s">
        <v>1488</v>
      </c>
      <c r="D189" s="230" t="s">
        <v>283</v>
      </c>
      <c r="E189" s="231" t="s">
        <v>3510</v>
      </c>
      <c r="F189" s="232" t="s">
        <v>3511</v>
      </c>
      <c r="G189" s="233" t="s">
        <v>1421</v>
      </c>
      <c r="H189" s="234">
        <v>1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3512</v>
      </c>
    </row>
    <row r="190" s="2" customFormat="1" ht="16.5" customHeight="1">
      <c r="A190" s="39"/>
      <c r="B190" s="40"/>
      <c r="C190" s="281" t="s">
        <v>1492</v>
      </c>
      <c r="D190" s="281" t="s">
        <v>1084</v>
      </c>
      <c r="E190" s="282" t="s">
        <v>3513</v>
      </c>
      <c r="F190" s="283" t="s">
        <v>3514</v>
      </c>
      <c r="G190" s="284" t="s">
        <v>1676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2322</v>
      </c>
      <c r="AT190" s="242" t="s">
        <v>1084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2322</v>
      </c>
      <c r="BM190" s="242" t="s">
        <v>3515</v>
      </c>
    </row>
    <row r="191" s="2" customFormat="1" ht="16.5" customHeight="1">
      <c r="A191" s="39"/>
      <c r="B191" s="40"/>
      <c r="C191" s="230" t="s">
        <v>1496</v>
      </c>
      <c r="D191" s="230" t="s">
        <v>283</v>
      </c>
      <c r="E191" s="231" t="s">
        <v>3516</v>
      </c>
      <c r="F191" s="232" t="s">
        <v>3517</v>
      </c>
      <c r="G191" s="233" t="s">
        <v>1421</v>
      </c>
      <c r="H191" s="234">
        <v>1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3518</v>
      </c>
    </row>
    <row r="192" s="2" customFormat="1" ht="16.5" customHeight="1">
      <c r="A192" s="39"/>
      <c r="B192" s="40"/>
      <c r="C192" s="281" t="s">
        <v>1500</v>
      </c>
      <c r="D192" s="281" t="s">
        <v>1084</v>
      </c>
      <c r="E192" s="282" t="s">
        <v>3519</v>
      </c>
      <c r="F192" s="283" t="s">
        <v>3520</v>
      </c>
      <c r="G192" s="284" t="s">
        <v>1676</v>
      </c>
      <c r="H192" s="285">
        <v>1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2322</v>
      </c>
      <c r="AT192" s="242" t="s">
        <v>1084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2322</v>
      </c>
      <c r="BM192" s="242" t="s">
        <v>3521</v>
      </c>
    </row>
    <row r="193" s="2" customFormat="1" ht="16.5" customHeight="1">
      <c r="A193" s="39"/>
      <c r="B193" s="40"/>
      <c r="C193" s="230" t="s">
        <v>1504</v>
      </c>
      <c r="D193" s="230" t="s">
        <v>283</v>
      </c>
      <c r="E193" s="231" t="s">
        <v>3522</v>
      </c>
      <c r="F193" s="232" t="s">
        <v>3523</v>
      </c>
      <c r="G193" s="233" t="s">
        <v>410</v>
      </c>
      <c r="H193" s="234">
        <v>260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84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3524</v>
      </c>
    </row>
    <row r="194" s="2" customFormat="1" ht="16.5" customHeight="1">
      <c r="A194" s="39"/>
      <c r="B194" s="40"/>
      <c r="C194" s="281" t="s">
        <v>1508</v>
      </c>
      <c r="D194" s="281" t="s">
        <v>1084</v>
      </c>
      <c r="E194" s="282" t="s">
        <v>3525</v>
      </c>
      <c r="F194" s="283" t="s">
        <v>3526</v>
      </c>
      <c r="G194" s="284" t="s">
        <v>410</v>
      </c>
      <c r="H194" s="285">
        <v>260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2322</v>
      </c>
      <c r="AT194" s="242" t="s">
        <v>1084</v>
      </c>
      <c r="AU194" s="242" t="s">
        <v>84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2322</v>
      </c>
      <c r="BM194" s="242" t="s">
        <v>3527</v>
      </c>
    </row>
    <row r="195" s="2" customFormat="1" ht="16.5" customHeight="1">
      <c r="A195" s="39"/>
      <c r="B195" s="40"/>
      <c r="C195" s="230" t="s">
        <v>1512</v>
      </c>
      <c r="D195" s="230" t="s">
        <v>283</v>
      </c>
      <c r="E195" s="231" t="s">
        <v>3528</v>
      </c>
      <c r="F195" s="232" t="s">
        <v>3529</v>
      </c>
      <c r="G195" s="233" t="s">
        <v>410</v>
      </c>
      <c r="H195" s="234">
        <v>390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84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3530</v>
      </c>
    </row>
    <row r="196" s="2" customFormat="1" ht="16.5" customHeight="1">
      <c r="A196" s="39"/>
      <c r="B196" s="40"/>
      <c r="C196" s="281" t="s">
        <v>1516</v>
      </c>
      <c r="D196" s="281" t="s">
        <v>1084</v>
      </c>
      <c r="E196" s="282" t="s">
        <v>3531</v>
      </c>
      <c r="F196" s="283" t="s">
        <v>3532</v>
      </c>
      <c r="G196" s="284" t="s">
        <v>410</v>
      </c>
      <c r="H196" s="285">
        <v>390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2322</v>
      </c>
      <c r="AT196" s="242" t="s">
        <v>1084</v>
      </c>
      <c r="AU196" s="242" t="s">
        <v>84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2322</v>
      </c>
      <c r="BM196" s="242" t="s">
        <v>3533</v>
      </c>
    </row>
    <row r="197" s="2" customFormat="1" ht="16.5" customHeight="1">
      <c r="A197" s="39"/>
      <c r="B197" s="40"/>
      <c r="C197" s="230" t="s">
        <v>1520</v>
      </c>
      <c r="D197" s="230" t="s">
        <v>283</v>
      </c>
      <c r="E197" s="231" t="s">
        <v>3534</v>
      </c>
      <c r="F197" s="232" t="s">
        <v>3535</v>
      </c>
      <c r="G197" s="233" t="s">
        <v>410</v>
      </c>
      <c r="H197" s="234">
        <v>105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84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3536</v>
      </c>
    </row>
    <row r="198" s="2" customFormat="1" ht="16.5" customHeight="1">
      <c r="A198" s="39"/>
      <c r="B198" s="40"/>
      <c r="C198" s="281" t="s">
        <v>1524</v>
      </c>
      <c r="D198" s="281" t="s">
        <v>1084</v>
      </c>
      <c r="E198" s="282" t="s">
        <v>3537</v>
      </c>
      <c r="F198" s="283" t="s">
        <v>3538</v>
      </c>
      <c r="G198" s="284" t="s">
        <v>410</v>
      </c>
      <c r="H198" s="285">
        <v>105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2322</v>
      </c>
      <c r="AT198" s="242" t="s">
        <v>1084</v>
      </c>
      <c r="AU198" s="242" t="s">
        <v>84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2322</v>
      </c>
      <c r="BM198" s="242" t="s">
        <v>3539</v>
      </c>
    </row>
    <row r="199" s="2" customFormat="1" ht="16.5" customHeight="1">
      <c r="A199" s="39"/>
      <c r="B199" s="40"/>
      <c r="C199" s="230" t="s">
        <v>1528</v>
      </c>
      <c r="D199" s="230" t="s">
        <v>283</v>
      </c>
      <c r="E199" s="231" t="s">
        <v>3540</v>
      </c>
      <c r="F199" s="232" t="s">
        <v>3541</v>
      </c>
      <c r="G199" s="233" t="s">
        <v>410</v>
      </c>
      <c r="H199" s="234">
        <v>150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84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3542</v>
      </c>
    </row>
    <row r="200" s="2" customFormat="1" ht="16.5" customHeight="1">
      <c r="A200" s="39"/>
      <c r="B200" s="40"/>
      <c r="C200" s="281" t="s">
        <v>1532</v>
      </c>
      <c r="D200" s="281" t="s">
        <v>1084</v>
      </c>
      <c r="E200" s="282" t="s">
        <v>3543</v>
      </c>
      <c r="F200" s="283" t="s">
        <v>3544</v>
      </c>
      <c r="G200" s="284" t="s">
        <v>410</v>
      </c>
      <c r="H200" s="285">
        <v>150</v>
      </c>
      <c r="I200" s="286"/>
      <c r="J200" s="287">
        <f>ROUND(I200*H200,2)</f>
        <v>0</v>
      </c>
      <c r="K200" s="288"/>
      <c r="L200" s="289"/>
      <c r="M200" s="290" t="s">
        <v>1</v>
      </c>
      <c r="N200" s="291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2322</v>
      </c>
      <c r="AT200" s="242" t="s">
        <v>1084</v>
      </c>
      <c r="AU200" s="242" t="s">
        <v>84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2322</v>
      </c>
      <c r="BM200" s="242" t="s">
        <v>3545</v>
      </c>
    </row>
    <row r="201" s="2" customFormat="1" ht="16.5" customHeight="1">
      <c r="A201" s="39"/>
      <c r="B201" s="40"/>
      <c r="C201" s="230" t="s">
        <v>1536</v>
      </c>
      <c r="D201" s="230" t="s">
        <v>283</v>
      </c>
      <c r="E201" s="231" t="s">
        <v>3546</v>
      </c>
      <c r="F201" s="232" t="s">
        <v>3547</v>
      </c>
      <c r="G201" s="233" t="s">
        <v>410</v>
      </c>
      <c r="H201" s="234">
        <v>240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84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3548</v>
      </c>
    </row>
    <row r="202" s="2" customFormat="1" ht="16.5" customHeight="1">
      <c r="A202" s="39"/>
      <c r="B202" s="40"/>
      <c r="C202" s="281" t="s">
        <v>1540</v>
      </c>
      <c r="D202" s="281" t="s">
        <v>1084</v>
      </c>
      <c r="E202" s="282" t="s">
        <v>3549</v>
      </c>
      <c r="F202" s="283" t="s">
        <v>3550</v>
      </c>
      <c r="G202" s="284" t="s">
        <v>410</v>
      </c>
      <c r="H202" s="285">
        <v>240</v>
      </c>
      <c r="I202" s="286"/>
      <c r="J202" s="287">
        <f>ROUND(I202*H202,2)</f>
        <v>0</v>
      </c>
      <c r="K202" s="288"/>
      <c r="L202" s="289"/>
      <c r="M202" s="290" t="s">
        <v>1</v>
      </c>
      <c r="N202" s="291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2322</v>
      </c>
      <c r="AT202" s="242" t="s">
        <v>1084</v>
      </c>
      <c r="AU202" s="242" t="s">
        <v>84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2322</v>
      </c>
      <c r="BM202" s="242" t="s">
        <v>3551</v>
      </c>
    </row>
    <row r="203" s="2" customFormat="1" ht="16.5" customHeight="1">
      <c r="A203" s="39"/>
      <c r="B203" s="40"/>
      <c r="C203" s="230" t="s">
        <v>1544</v>
      </c>
      <c r="D203" s="230" t="s">
        <v>283</v>
      </c>
      <c r="E203" s="231" t="s">
        <v>3552</v>
      </c>
      <c r="F203" s="232" t="s">
        <v>3553</v>
      </c>
      <c r="G203" s="233" t="s">
        <v>410</v>
      </c>
      <c r="H203" s="234">
        <v>30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84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3554</v>
      </c>
    </row>
    <row r="204" s="2" customFormat="1" ht="16.5" customHeight="1">
      <c r="A204" s="39"/>
      <c r="B204" s="40"/>
      <c r="C204" s="281" t="s">
        <v>1548</v>
      </c>
      <c r="D204" s="281" t="s">
        <v>1084</v>
      </c>
      <c r="E204" s="282" t="s">
        <v>3555</v>
      </c>
      <c r="F204" s="283" t="s">
        <v>3556</v>
      </c>
      <c r="G204" s="284" t="s">
        <v>410</v>
      </c>
      <c r="H204" s="285">
        <v>30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2322</v>
      </c>
      <c r="AT204" s="242" t="s">
        <v>1084</v>
      </c>
      <c r="AU204" s="242" t="s">
        <v>84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2322</v>
      </c>
      <c r="BM204" s="242" t="s">
        <v>3557</v>
      </c>
    </row>
    <row r="205" s="2" customFormat="1" ht="16.5" customHeight="1">
      <c r="A205" s="39"/>
      <c r="B205" s="40"/>
      <c r="C205" s="230" t="s">
        <v>1552</v>
      </c>
      <c r="D205" s="230" t="s">
        <v>283</v>
      </c>
      <c r="E205" s="231" t="s">
        <v>3558</v>
      </c>
      <c r="F205" s="232" t="s">
        <v>3559</v>
      </c>
      <c r="G205" s="233" t="s">
        <v>410</v>
      </c>
      <c r="H205" s="234">
        <v>497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84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3560</v>
      </c>
    </row>
    <row r="206" s="2" customFormat="1" ht="16.5" customHeight="1">
      <c r="A206" s="39"/>
      <c r="B206" s="40"/>
      <c r="C206" s="281" t="s">
        <v>1560</v>
      </c>
      <c r="D206" s="281" t="s">
        <v>1084</v>
      </c>
      <c r="E206" s="282" t="s">
        <v>3561</v>
      </c>
      <c r="F206" s="283" t="s">
        <v>3562</v>
      </c>
      <c r="G206" s="284" t="s">
        <v>410</v>
      </c>
      <c r="H206" s="285">
        <v>497</v>
      </c>
      <c r="I206" s="286"/>
      <c r="J206" s="287">
        <f>ROUND(I206*H206,2)</f>
        <v>0</v>
      </c>
      <c r="K206" s="288"/>
      <c r="L206" s="289"/>
      <c r="M206" s="290" t="s">
        <v>1</v>
      </c>
      <c r="N206" s="291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2322</v>
      </c>
      <c r="AT206" s="242" t="s">
        <v>1084</v>
      </c>
      <c r="AU206" s="242" t="s">
        <v>84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2322</v>
      </c>
      <c r="BM206" s="242" t="s">
        <v>3563</v>
      </c>
    </row>
    <row r="207" s="2" customFormat="1" ht="16.5" customHeight="1">
      <c r="A207" s="39"/>
      <c r="B207" s="40"/>
      <c r="C207" s="230" t="s">
        <v>1564</v>
      </c>
      <c r="D207" s="230" t="s">
        <v>283</v>
      </c>
      <c r="E207" s="231" t="s">
        <v>3564</v>
      </c>
      <c r="F207" s="232" t="s">
        <v>3565</v>
      </c>
      <c r="G207" s="233" t="s">
        <v>410</v>
      </c>
      <c r="H207" s="234">
        <v>30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84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3566</v>
      </c>
    </row>
    <row r="208" s="2" customFormat="1" ht="16.5" customHeight="1">
      <c r="A208" s="39"/>
      <c r="B208" s="40"/>
      <c r="C208" s="281" t="s">
        <v>1568</v>
      </c>
      <c r="D208" s="281" t="s">
        <v>1084</v>
      </c>
      <c r="E208" s="282" t="s">
        <v>3567</v>
      </c>
      <c r="F208" s="283" t="s">
        <v>3568</v>
      </c>
      <c r="G208" s="284" t="s">
        <v>410</v>
      </c>
      <c r="H208" s="285">
        <v>30</v>
      </c>
      <c r="I208" s="286"/>
      <c r="J208" s="287">
        <f>ROUND(I208*H208,2)</f>
        <v>0</v>
      </c>
      <c r="K208" s="288"/>
      <c r="L208" s="289"/>
      <c r="M208" s="290" t="s">
        <v>1</v>
      </c>
      <c r="N208" s="291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2322</v>
      </c>
      <c r="AT208" s="242" t="s">
        <v>1084</v>
      </c>
      <c r="AU208" s="242" t="s">
        <v>84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2322</v>
      </c>
      <c r="BM208" s="242" t="s">
        <v>3569</v>
      </c>
    </row>
    <row r="209" s="2" customFormat="1" ht="16.5" customHeight="1">
      <c r="A209" s="39"/>
      <c r="B209" s="40"/>
      <c r="C209" s="230" t="s">
        <v>1572</v>
      </c>
      <c r="D209" s="230" t="s">
        <v>283</v>
      </c>
      <c r="E209" s="231" t="s">
        <v>3570</v>
      </c>
      <c r="F209" s="232" t="s">
        <v>3571</v>
      </c>
      <c r="G209" s="233" t="s">
        <v>410</v>
      </c>
      <c r="H209" s="234">
        <v>9075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84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3572</v>
      </c>
    </row>
    <row r="210" s="2" customFormat="1" ht="16.5" customHeight="1">
      <c r="A210" s="39"/>
      <c r="B210" s="40"/>
      <c r="C210" s="281" t="s">
        <v>1576</v>
      </c>
      <c r="D210" s="281" t="s">
        <v>1084</v>
      </c>
      <c r="E210" s="282" t="s">
        <v>3573</v>
      </c>
      <c r="F210" s="283" t="s">
        <v>3574</v>
      </c>
      <c r="G210" s="284" t="s">
        <v>410</v>
      </c>
      <c r="H210" s="285">
        <v>9075</v>
      </c>
      <c r="I210" s="286"/>
      <c r="J210" s="287">
        <f>ROUND(I210*H210,2)</f>
        <v>0</v>
      </c>
      <c r="K210" s="288"/>
      <c r="L210" s="289"/>
      <c r="M210" s="290" t="s">
        <v>1</v>
      </c>
      <c r="N210" s="291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2322</v>
      </c>
      <c r="AT210" s="242" t="s">
        <v>1084</v>
      </c>
      <c r="AU210" s="242" t="s">
        <v>84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2322</v>
      </c>
      <c r="BM210" s="242" t="s">
        <v>3575</v>
      </c>
    </row>
    <row r="211" s="2" customFormat="1" ht="16.5" customHeight="1">
      <c r="A211" s="39"/>
      <c r="B211" s="40"/>
      <c r="C211" s="230" t="s">
        <v>1580</v>
      </c>
      <c r="D211" s="230" t="s">
        <v>283</v>
      </c>
      <c r="E211" s="231" t="s">
        <v>3576</v>
      </c>
      <c r="F211" s="232" t="s">
        <v>3577</v>
      </c>
      <c r="G211" s="233" t="s">
        <v>410</v>
      </c>
      <c r="H211" s="234">
        <v>3025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84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3578</v>
      </c>
    </row>
    <row r="212" s="2" customFormat="1" ht="16.5" customHeight="1">
      <c r="A212" s="39"/>
      <c r="B212" s="40"/>
      <c r="C212" s="281" t="s">
        <v>1584</v>
      </c>
      <c r="D212" s="281" t="s">
        <v>1084</v>
      </c>
      <c r="E212" s="282" t="s">
        <v>3579</v>
      </c>
      <c r="F212" s="283" t="s">
        <v>3580</v>
      </c>
      <c r="G212" s="284" t="s">
        <v>410</v>
      </c>
      <c r="H212" s="285">
        <v>3025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2322</v>
      </c>
      <c r="AT212" s="242" t="s">
        <v>1084</v>
      </c>
      <c r="AU212" s="242" t="s">
        <v>84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2322</v>
      </c>
      <c r="BM212" s="242" t="s">
        <v>3581</v>
      </c>
    </row>
    <row r="213" s="2" customFormat="1" ht="16.5" customHeight="1">
      <c r="A213" s="39"/>
      <c r="B213" s="40"/>
      <c r="C213" s="230" t="s">
        <v>1588</v>
      </c>
      <c r="D213" s="230" t="s">
        <v>283</v>
      </c>
      <c r="E213" s="231" t="s">
        <v>3582</v>
      </c>
      <c r="F213" s="232" t="s">
        <v>3583</v>
      </c>
      <c r="G213" s="233" t="s">
        <v>410</v>
      </c>
      <c r="H213" s="234">
        <v>54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84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3584</v>
      </c>
    </row>
    <row r="214" s="2" customFormat="1" ht="16.5" customHeight="1">
      <c r="A214" s="39"/>
      <c r="B214" s="40"/>
      <c r="C214" s="281" t="s">
        <v>1592</v>
      </c>
      <c r="D214" s="281" t="s">
        <v>1084</v>
      </c>
      <c r="E214" s="282" t="s">
        <v>3585</v>
      </c>
      <c r="F214" s="283" t="s">
        <v>3586</v>
      </c>
      <c r="G214" s="284" t="s">
        <v>410</v>
      </c>
      <c r="H214" s="285">
        <v>54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2322</v>
      </c>
      <c r="AT214" s="242" t="s">
        <v>1084</v>
      </c>
      <c r="AU214" s="242" t="s">
        <v>84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2322</v>
      </c>
      <c r="BM214" s="242" t="s">
        <v>3587</v>
      </c>
    </row>
    <row r="215" s="2" customFormat="1" ht="16.5" customHeight="1">
      <c r="A215" s="39"/>
      <c r="B215" s="40"/>
      <c r="C215" s="230" t="s">
        <v>1596</v>
      </c>
      <c r="D215" s="230" t="s">
        <v>283</v>
      </c>
      <c r="E215" s="231" t="s">
        <v>3588</v>
      </c>
      <c r="F215" s="232" t="s">
        <v>3589</v>
      </c>
      <c r="G215" s="233" t="s">
        <v>410</v>
      </c>
      <c r="H215" s="234">
        <v>132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84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3590</v>
      </c>
    </row>
    <row r="216" s="2" customFormat="1" ht="16.5" customHeight="1">
      <c r="A216" s="39"/>
      <c r="B216" s="40"/>
      <c r="C216" s="281" t="s">
        <v>1600</v>
      </c>
      <c r="D216" s="281" t="s">
        <v>1084</v>
      </c>
      <c r="E216" s="282" t="s">
        <v>3591</v>
      </c>
      <c r="F216" s="283" t="s">
        <v>3592</v>
      </c>
      <c r="G216" s="284" t="s">
        <v>410</v>
      </c>
      <c r="H216" s="285">
        <v>132</v>
      </c>
      <c r="I216" s="286"/>
      <c r="J216" s="287">
        <f>ROUND(I216*H216,2)</f>
        <v>0</v>
      </c>
      <c r="K216" s="288"/>
      <c r="L216" s="289"/>
      <c r="M216" s="290" t="s">
        <v>1</v>
      </c>
      <c r="N216" s="291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2322</v>
      </c>
      <c r="AT216" s="242" t="s">
        <v>1084</v>
      </c>
      <c r="AU216" s="242" t="s">
        <v>84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2322</v>
      </c>
      <c r="BM216" s="242" t="s">
        <v>3593</v>
      </c>
    </row>
    <row r="217" s="2" customFormat="1" ht="16.5" customHeight="1">
      <c r="A217" s="39"/>
      <c r="B217" s="40"/>
      <c r="C217" s="230" t="s">
        <v>1604</v>
      </c>
      <c r="D217" s="230" t="s">
        <v>283</v>
      </c>
      <c r="E217" s="231" t="s">
        <v>3594</v>
      </c>
      <c r="F217" s="232" t="s">
        <v>3595</v>
      </c>
      <c r="G217" s="233" t="s">
        <v>410</v>
      </c>
      <c r="H217" s="234">
        <v>122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84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3596</v>
      </c>
    </row>
    <row r="218" s="2" customFormat="1" ht="16.5" customHeight="1">
      <c r="A218" s="39"/>
      <c r="B218" s="40"/>
      <c r="C218" s="281" t="s">
        <v>1608</v>
      </c>
      <c r="D218" s="281" t="s">
        <v>1084</v>
      </c>
      <c r="E218" s="282" t="s">
        <v>3597</v>
      </c>
      <c r="F218" s="283" t="s">
        <v>3598</v>
      </c>
      <c r="G218" s="284" t="s">
        <v>410</v>
      </c>
      <c r="H218" s="285">
        <v>122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2322</v>
      </c>
      <c r="AT218" s="242" t="s">
        <v>1084</v>
      </c>
      <c r="AU218" s="242" t="s">
        <v>84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2322</v>
      </c>
      <c r="BM218" s="242" t="s">
        <v>3599</v>
      </c>
    </row>
    <row r="219" s="2" customFormat="1" ht="16.5" customHeight="1">
      <c r="A219" s="39"/>
      <c r="B219" s="40"/>
      <c r="C219" s="230" t="s">
        <v>1612</v>
      </c>
      <c r="D219" s="230" t="s">
        <v>283</v>
      </c>
      <c r="E219" s="231" t="s">
        <v>3600</v>
      </c>
      <c r="F219" s="232" t="s">
        <v>3601</v>
      </c>
      <c r="G219" s="233" t="s">
        <v>410</v>
      </c>
      <c r="H219" s="234">
        <v>380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84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3602</v>
      </c>
    </row>
    <row r="220" s="2" customFormat="1" ht="16.5" customHeight="1">
      <c r="A220" s="39"/>
      <c r="B220" s="40"/>
      <c r="C220" s="281" t="s">
        <v>1616</v>
      </c>
      <c r="D220" s="281" t="s">
        <v>1084</v>
      </c>
      <c r="E220" s="282" t="s">
        <v>3603</v>
      </c>
      <c r="F220" s="283" t="s">
        <v>3604</v>
      </c>
      <c r="G220" s="284" t="s">
        <v>410</v>
      </c>
      <c r="H220" s="285">
        <v>380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2322</v>
      </c>
      <c r="AT220" s="242" t="s">
        <v>1084</v>
      </c>
      <c r="AU220" s="242" t="s">
        <v>84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2322</v>
      </c>
      <c r="BM220" s="242" t="s">
        <v>3605</v>
      </c>
    </row>
    <row r="221" s="2" customFormat="1" ht="16.5" customHeight="1">
      <c r="A221" s="39"/>
      <c r="B221" s="40"/>
      <c r="C221" s="230" t="s">
        <v>1620</v>
      </c>
      <c r="D221" s="230" t="s">
        <v>283</v>
      </c>
      <c r="E221" s="231" t="s">
        <v>3606</v>
      </c>
      <c r="F221" s="232" t="s">
        <v>3607</v>
      </c>
      <c r="G221" s="233" t="s">
        <v>410</v>
      </c>
      <c r="H221" s="234">
        <v>1800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84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3608</v>
      </c>
    </row>
    <row r="222" s="2" customFormat="1" ht="16.5" customHeight="1">
      <c r="A222" s="39"/>
      <c r="B222" s="40"/>
      <c r="C222" s="281" t="s">
        <v>1624</v>
      </c>
      <c r="D222" s="281" t="s">
        <v>1084</v>
      </c>
      <c r="E222" s="282" t="s">
        <v>3609</v>
      </c>
      <c r="F222" s="283" t="s">
        <v>3610</v>
      </c>
      <c r="G222" s="284" t="s">
        <v>410</v>
      </c>
      <c r="H222" s="285">
        <v>1800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2322</v>
      </c>
      <c r="AT222" s="242" t="s">
        <v>1084</v>
      </c>
      <c r="AU222" s="242" t="s">
        <v>84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2322</v>
      </c>
      <c r="BM222" s="242" t="s">
        <v>3611</v>
      </c>
    </row>
    <row r="223" s="2" customFormat="1" ht="16.5" customHeight="1">
      <c r="A223" s="39"/>
      <c r="B223" s="40"/>
      <c r="C223" s="230" t="s">
        <v>1628</v>
      </c>
      <c r="D223" s="230" t="s">
        <v>283</v>
      </c>
      <c r="E223" s="231" t="s">
        <v>3612</v>
      </c>
      <c r="F223" s="232" t="s">
        <v>3613</v>
      </c>
      <c r="G223" s="233" t="s">
        <v>410</v>
      </c>
      <c r="H223" s="234">
        <v>300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84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3614</v>
      </c>
    </row>
    <row r="224" s="2" customFormat="1" ht="16.5" customHeight="1">
      <c r="A224" s="39"/>
      <c r="B224" s="40"/>
      <c r="C224" s="281" t="s">
        <v>1632</v>
      </c>
      <c r="D224" s="281" t="s">
        <v>1084</v>
      </c>
      <c r="E224" s="282" t="s">
        <v>3615</v>
      </c>
      <c r="F224" s="283" t="s">
        <v>3616</v>
      </c>
      <c r="G224" s="284" t="s">
        <v>410</v>
      </c>
      <c r="H224" s="285">
        <v>300</v>
      </c>
      <c r="I224" s="286"/>
      <c r="J224" s="287">
        <f>ROUND(I224*H224,2)</f>
        <v>0</v>
      </c>
      <c r="K224" s="288"/>
      <c r="L224" s="289"/>
      <c r="M224" s="290" t="s">
        <v>1</v>
      </c>
      <c r="N224" s="291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2322</v>
      </c>
      <c r="AT224" s="242" t="s">
        <v>1084</v>
      </c>
      <c r="AU224" s="242" t="s">
        <v>84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2322</v>
      </c>
      <c r="BM224" s="242" t="s">
        <v>3617</v>
      </c>
    </row>
    <row r="225" s="2" customFormat="1" ht="16.5" customHeight="1">
      <c r="A225" s="39"/>
      <c r="B225" s="40"/>
      <c r="C225" s="230" t="s">
        <v>1636</v>
      </c>
      <c r="D225" s="230" t="s">
        <v>283</v>
      </c>
      <c r="E225" s="231" t="s">
        <v>3618</v>
      </c>
      <c r="F225" s="232" t="s">
        <v>3619</v>
      </c>
      <c r="G225" s="233" t="s">
        <v>410</v>
      </c>
      <c r="H225" s="234">
        <v>627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84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3620</v>
      </c>
    </row>
    <row r="226" s="2" customFormat="1" ht="16.5" customHeight="1">
      <c r="A226" s="39"/>
      <c r="B226" s="40"/>
      <c r="C226" s="281" t="s">
        <v>1640</v>
      </c>
      <c r="D226" s="281" t="s">
        <v>1084</v>
      </c>
      <c r="E226" s="282" t="s">
        <v>3621</v>
      </c>
      <c r="F226" s="283" t="s">
        <v>3622</v>
      </c>
      <c r="G226" s="284" t="s">
        <v>410</v>
      </c>
      <c r="H226" s="285">
        <v>627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2322</v>
      </c>
      <c r="AT226" s="242" t="s">
        <v>1084</v>
      </c>
      <c r="AU226" s="242" t="s">
        <v>84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2322</v>
      </c>
      <c r="BM226" s="242" t="s">
        <v>3623</v>
      </c>
    </row>
    <row r="227" s="2" customFormat="1" ht="16.5" customHeight="1">
      <c r="A227" s="39"/>
      <c r="B227" s="40"/>
      <c r="C227" s="230" t="s">
        <v>1644</v>
      </c>
      <c r="D227" s="230" t="s">
        <v>283</v>
      </c>
      <c r="E227" s="231" t="s">
        <v>3624</v>
      </c>
      <c r="F227" s="232" t="s">
        <v>3625</v>
      </c>
      <c r="G227" s="233" t="s">
        <v>410</v>
      </c>
      <c r="H227" s="234">
        <v>740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84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3626</v>
      </c>
    </row>
    <row r="228" s="2" customFormat="1" ht="16.5" customHeight="1">
      <c r="A228" s="39"/>
      <c r="B228" s="40"/>
      <c r="C228" s="281" t="s">
        <v>1648</v>
      </c>
      <c r="D228" s="281" t="s">
        <v>1084</v>
      </c>
      <c r="E228" s="282" t="s">
        <v>3627</v>
      </c>
      <c r="F228" s="283" t="s">
        <v>3628</v>
      </c>
      <c r="G228" s="284" t="s">
        <v>410</v>
      </c>
      <c r="H228" s="285">
        <v>740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2322</v>
      </c>
      <c r="AT228" s="242" t="s">
        <v>1084</v>
      </c>
      <c r="AU228" s="242" t="s">
        <v>84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2322</v>
      </c>
      <c r="BM228" s="242" t="s">
        <v>3629</v>
      </c>
    </row>
    <row r="229" s="2" customFormat="1" ht="16.5" customHeight="1">
      <c r="A229" s="39"/>
      <c r="B229" s="40"/>
      <c r="C229" s="230" t="s">
        <v>1652</v>
      </c>
      <c r="D229" s="230" t="s">
        <v>283</v>
      </c>
      <c r="E229" s="231" t="s">
        <v>3630</v>
      </c>
      <c r="F229" s="232" t="s">
        <v>3631</v>
      </c>
      <c r="G229" s="233" t="s">
        <v>410</v>
      </c>
      <c r="H229" s="234">
        <v>54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84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3632</v>
      </c>
    </row>
    <row r="230" s="2" customFormat="1" ht="16.5" customHeight="1">
      <c r="A230" s="39"/>
      <c r="B230" s="40"/>
      <c r="C230" s="281" t="s">
        <v>1656</v>
      </c>
      <c r="D230" s="281" t="s">
        <v>1084</v>
      </c>
      <c r="E230" s="282" t="s">
        <v>3633</v>
      </c>
      <c r="F230" s="283" t="s">
        <v>3634</v>
      </c>
      <c r="G230" s="284" t="s">
        <v>410</v>
      </c>
      <c r="H230" s="285">
        <v>54</v>
      </c>
      <c r="I230" s="286"/>
      <c r="J230" s="287">
        <f>ROUND(I230*H230,2)</f>
        <v>0</v>
      </c>
      <c r="K230" s="288"/>
      <c r="L230" s="289"/>
      <c r="M230" s="290" t="s">
        <v>1</v>
      </c>
      <c r="N230" s="291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318</v>
      </c>
      <c r="AT230" s="242" t="s">
        <v>1084</v>
      </c>
      <c r="AU230" s="242" t="s">
        <v>84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3635</v>
      </c>
    </row>
    <row r="231" s="2" customFormat="1" ht="16.5" customHeight="1">
      <c r="A231" s="39"/>
      <c r="B231" s="40"/>
      <c r="C231" s="230" t="s">
        <v>1662</v>
      </c>
      <c r="D231" s="230" t="s">
        <v>283</v>
      </c>
      <c r="E231" s="231" t="s">
        <v>3636</v>
      </c>
      <c r="F231" s="232" t="s">
        <v>3637</v>
      </c>
      <c r="G231" s="233" t="s">
        <v>410</v>
      </c>
      <c r="H231" s="234">
        <v>25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84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3638</v>
      </c>
    </row>
    <row r="232" s="2" customFormat="1" ht="16.5" customHeight="1">
      <c r="A232" s="39"/>
      <c r="B232" s="40"/>
      <c r="C232" s="281" t="s">
        <v>1667</v>
      </c>
      <c r="D232" s="281" t="s">
        <v>1084</v>
      </c>
      <c r="E232" s="282" t="s">
        <v>3639</v>
      </c>
      <c r="F232" s="283" t="s">
        <v>3640</v>
      </c>
      <c r="G232" s="284" t="s">
        <v>410</v>
      </c>
      <c r="H232" s="285">
        <v>25</v>
      </c>
      <c r="I232" s="286"/>
      <c r="J232" s="287">
        <f>ROUND(I232*H232,2)</f>
        <v>0</v>
      </c>
      <c r="K232" s="288"/>
      <c r="L232" s="289"/>
      <c r="M232" s="290" t="s">
        <v>1</v>
      </c>
      <c r="N232" s="291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2322</v>
      </c>
      <c r="AT232" s="242" t="s">
        <v>1084</v>
      </c>
      <c r="AU232" s="242" t="s">
        <v>84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2322</v>
      </c>
      <c r="BM232" s="242" t="s">
        <v>3641</v>
      </c>
    </row>
    <row r="233" s="2" customFormat="1" ht="16.5" customHeight="1">
      <c r="A233" s="39"/>
      <c r="B233" s="40"/>
      <c r="C233" s="230" t="s">
        <v>1673</v>
      </c>
      <c r="D233" s="230" t="s">
        <v>283</v>
      </c>
      <c r="E233" s="231" t="s">
        <v>3642</v>
      </c>
      <c r="F233" s="232" t="s">
        <v>3643</v>
      </c>
      <c r="G233" s="233" t="s">
        <v>1712</v>
      </c>
      <c r="H233" s="296"/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2322</v>
      </c>
      <c r="AT233" s="242" t="s">
        <v>283</v>
      </c>
      <c r="AU233" s="242" t="s">
        <v>84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2322</v>
      </c>
      <c r="BM233" s="242" t="s">
        <v>3644</v>
      </c>
    </row>
    <row r="234" s="2" customFormat="1" ht="16.5" customHeight="1">
      <c r="A234" s="39"/>
      <c r="B234" s="40"/>
      <c r="C234" s="230" t="s">
        <v>1679</v>
      </c>
      <c r="D234" s="230" t="s">
        <v>283</v>
      </c>
      <c r="E234" s="231" t="s">
        <v>3645</v>
      </c>
      <c r="F234" s="232" t="s">
        <v>3646</v>
      </c>
      <c r="G234" s="233" t="s">
        <v>678</v>
      </c>
      <c r="H234" s="234">
        <v>65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2322</v>
      </c>
      <c r="AT234" s="242" t="s">
        <v>283</v>
      </c>
      <c r="AU234" s="242" t="s">
        <v>84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2322</v>
      </c>
      <c r="BM234" s="242" t="s">
        <v>3647</v>
      </c>
    </row>
    <row r="235" s="2" customFormat="1" ht="16.5" customHeight="1">
      <c r="A235" s="39"/>
      <c r="B235" s="40"/>
      <c r="C235" s="230" t="s">
        <v>1684</v>
      </c>
      <c r="D235" s="230" t="s">
        <v>283</v>
      </c>
      <c r="E235" s="231" t="s">
        <v>3648</v>
      </c>
      <c r="F235" s="232" t="s">
        <v>3649</v>
      </c>
      <c r="G235" s="233" t="s">
        <v>1676</v>
      </c>
      <c r="H235" s="234">
        <v>1</v>
      </c>
      <c r="I235" s="235"/>
      <c r="J235" s="236">
        <f>ROUND(I235*H235,2)</f>
        <v>0</v>
      </c>
      <c r="K235" s="237"/>
      <c r="L235" s="45"/>
      <c r="M235" s="307" t="s">
        <v>1</v>
      </c>
      <c r="N235" s="308" t="s">
        <v>42</v>
      </c>
      <c r="O235" s="309"/>
      <c r="P235" s="310">
        <f>O235*H235</f>
        <v>0</v>
      </c>
      <c r="Q235" s="310">
        <v>0</v>
      </c>
      <c r="R235" s="310">
        <f>Q235*H235</f>
        <v>0</v>
      </c>
      <c r="S235" s="310">
        <v>0</v>
      </c>
      <c r="T235" s="3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2322</v>
      </c>
      <c r="AT235" s="242" t="s">
        <v>283</v>
      </c>
      <c r="AU235" s="242" t="s">
        <v>84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2322</v>
      </c>
      <c r="BM235" s="242" t="s">
        <v>3650</v>
      </c>
    </row>
    <row r="236" s="2" customFormat="1" ht="6.96" customHeight="1">
      <c r="A236" s="39"/>
      <c r="B236" s="67"/>
      <c r="C236" s="68"/>
      <c r="D236" s="68"/>
      <c r="E236" s="68"/>
      <c r="F236" s="68"/>
      <c r="G236" s="68"/>
      <c r="H236" s="68"/>
      <c r="I236" s="68"/>
      <c r="J236" s="68"/>
      <c r="K236" s="68"/>
      <c r="L236" s="45"/>
      <c r="M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</sheetData>
  <sheetProtection sheet="1" autoFilter="0" formatColumns="0" formatRows="0" objects="1" scenarios="1" spinCount="100000" saltValue="OUz0pHzR5nDpdhFBopkRMUqFED/7eVD1n8fK6eGYoTaFvlUuMyQ4jPrKY4txZA47kAI8FQrE9e+vDsUK90JuQw==" hashValue="QsjwEa40HDpBy722nAY3lV0VaXvqyToa2yauyQIjKTi2fdfL8tUjvqGHwBfxjZF44WNzw3pEfGgddDJKYFa/MQ==" algorithmName="SHA-512" password="CC35"/>
  <autoFilter ref="C124:K2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ROUND((SUM(BE125:BE192)),  2)</f>
        <v>0</v>
      </c>
      <c r="G37" s="39"/>
      <c r="H37" s="39"/>
      <c r="I37" s="166">
        <v>0.20999999999999999</v>
      </c>
      <c r="J37" s="165">
        <f>ROUND(((SUM(BE125:BE192))*I37),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ROUND((SUM(BF125:BF192)),  2)</f>
        <v>0</v>
      </c>
      <c r="G38" s="39"/>
      <c r="H38" s="39"/>
      <c r="I38" s="166">
        <v>0.12</v>
      </c>
      <c r="J38" s="165">
        <f>ROUND(((SUM(BF125:BF192))*I38),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I.1.2.6.1 -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3653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I.1.2.6.1 - Strukturovaná kabeláž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3654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SUM(P127:P192)</f>
        <v>0</v>
      </c>
      <c r="Q126" s="222"/>
      <c r="R126" s="223">
        <f>SUM(R127:R192)</f>
        <v>0</v>
      </c>
      <c r="S126" s="222"/>
      <c r="T126" s="224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SUM(BK127:BK192)</f>
        <v>0</v>
      </c>
    </row>
    <row r="127" s="2" customFormat="1" ht="33" customHeight="1">
      <c r="A127" s="39"/>
      <c r="B127" s="40"/>
      <c r="C127" s="230" t="s">
        <v>84</v>
      </c>
      <c r="D127" s="230" t="s">
        <v>283</v>
      </c>
      <c r="E127" s="231" t="s">
        <v>3655</v>
      </c>
      <c r="F127" s="232" t="s">
        <v>3656</v>
      </c>
      <c r="G127" s="233" t="s">
        <v>3657</v>
      </c>
      <c r="H127" s="234">
        <v>26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3658</v>
      </c>
    </row>
    <row r="128" s="2" customFormat="1" ht="44.25" customHeight="1">
      <c r="A128" s="39"/>
      <c r="B128" s="40"/>
      <c r="C128" s="230" t="s">
        <v>86</v>
      </c>
      <c r="D128" s="230" t="s">
        <v>283</v>
      </c>
      <c r="E128" s="231" t="s">
        <v>3659</v>
      </c>
      <c r="F128" s="232" t="s">
        <v>3660</v>
      </c>
      <c r="G128" s="233" t="s">
        <v>3657</v>
      </c>
      <c r="H128" s="234">
        <v>68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3661</v>
      </c>
    </row>
    <row r="129" s="2" customFormat="1" ht="44.25" customHeight="1">
      <c r="A129" s="39"/>
      <c r="B129" s="40"/>
      <c r="C129" s="230" t="s">
        <v>94</v>
      </c>
      <c r="D129" s="230" t="s">
        <v>283</v>
      </c>
      <c r="E129" s="231" t="s">
        <v>3662</v>
      </c>
      <c r="F129" s="232" t="s">
        <v>3663</v>
      </c>
      <c r="G129" s="233" t="s">
        <v>3657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3664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3665</v>
      </c>
      <c r="F130" s="232" t="s">
        <v>3666</v>
      </c>
      <c r="G130" s="233" t="s">
        <v>286</v>
      </c>
      <c r="H130" s="234">
        <v>0.80000000000000004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3667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3668</v>
      </c>
      <c r="F131" s="232" t="s">
        <v>3669</v>
      </c>
      <c r="G131" s="233" t="s">
        <v>286</v>
      </c>
      <c r="H131" s="234">
        <v>0.80000000000000004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3670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3671</v>
      </c>
      <c r="F132" s="232" t="s">
        <v>3672</v>
      </c>
      <c r="G132" s="233" t="s">
        <v>3657</v>
      </c>
      <c r="H132" s="234">
        <v>16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3673</v>
      </c>
    </row>
    <row r="133" s="2" customFormat="1" ht="55.5" customHeight="1">
      <c r="A133" s="39"/>
      <c r="B133" s="40"/>
      <c r="C133" s="230" t="s">
        <v>313</v>
      </c>
      <c r="D133" s="230" t="s">
        <v>283</v>
      </c>
      <c r="E133" s="231" t="s">
        <v>3674</v>
      </c>
      <c r="F133" s="232" t="s">
        <v>3675</v>
      </c>
      <c r="G133" s="233" t="s">
        <v>1676</v>
      </c>
      <c r="H133" s="234">
        <v>12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3676</v>
      </c>
    </row>
    <row r="134" s="2" customFormat="1" ht="55.5" customHeight="1">
      <c r="A134" s="39"/>
      <c r="B134" s="40"/>
      <c r="C134" s="230" t="s">
        <v>318</v>
      </c>
      <c r="D134" s="230" t="s">
        <v>283</v>
      </c>
      <c r="E134" s="231" t="s">
        <v>3677</v>
      </c>
      <c r="F134" s="232" t="s">
        <v>3678</v>
      </c>
      <c r="G134" s="233" t="s">
        <v>410</v>
      </c>
      <c r="H134" s="234">
        <v>38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3679</v>
      </c>
    </row>
    <row r="135" s="2" customFormat="1" ht="55.5" customHeight="1">
      <c r="A135" s="39"/>
      <c r="B135" s="40"/>
      <c r="C135" s="230" t="s">
        <v>311</v>
      </c>
      <c r="D135" s="230" t="s">
        <v>283</v>
      </c>
      <c r="E135" s="231" t="s">
        <v>3680</v>
      </c>
      <c r="F135" s="232" t="s">
        <v>3681</v>
      </c>
      <c r="G135" s="233" t="s">
        <v>410</v>
      </c>
      <c r="H135" s="234">
        <v>12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3682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3683</v>
      </c>
      <c r="F136" s="232" t="s">
        <v>3684</v>
      </c>
      <c r="G136" s="233" t="s">
        <v>410</v>
      </c>
      <c r="H136" s="234">
        <v>25000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3685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3686</v>
      </c>
      <c r="F137" s="232" t="s">
        <v>3687</v>
      </c>
      <c r="G137" s="233" t="s">
        <v>410</v>
      </c>
      <c r="H137" s="234">
        <v>1500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3688</v>
      </c>
    </row>
    <row r="138" s="2" customFormat="1" ht="55.5" customHeight="1">
      <c r="A138" s="39"/>
      <c r="B138" s="40"/>
      <c r="C138" s="230" t="s">
        <v>8</v>
      </c>
      <c r="D138" s="230" t="s">
        <v>283</v>
      </c>
      <c r="E138" s="231" t="s">
        <v>3689</v>
      </c>
      <c r="F138" s="232" t="s">
        <v>3690</v>
      </c>
      <c r="G138" s="233" t="s">
        <v>1676</v>
      </c>
      <c r="H138" s="234">
        <v>140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3691</v>
      </c>
    </row>
    <row r="139" s="2" customFormat="1" ht="37.8" customHeight="1">
      <c r="A139" s="39"/>
      <c r="B139" s="40"/>
      <c r="C139" s="230" t="s">
        <v>407</v>
      </c>
      <c r="D139" s="230" t="s">
        <v>283</v>
      </c>
      <c r="E139" s="231" t="s">
        <v>3692</v>
      </c>
      <c r="F139" s="232" t="s">
        <v>3693</v>
      </c>
      <c r="G139" s="233" t="s">
        <v>1676</v>
      </c>
      <c r="H139" s="234">
        <v>5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3694</v>
      </c>
    </row>
    <row r="140" s="2" customFormat="1" ht="37.8" customHeight="1">
      <c r="A140" s="39"/>
      <c r="B140" s="40"/>
      <c r="C140" s="230" t="s">
        <v>413</v>
      </c>
      <c r="D140" s="230" t="s">
        <v>283</v>
      </c>
      <c r="E140" s="231" t="s">
        <v>3695</v>
      </c>
      <c r="F140" s="232" t="s">
        <v>3696</v>
      </c>
      <c r="G140" s="233" t="s">
        <v>1676</v>
      </c>
      <c r="H140" s="234">
        <v>47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3697</v>
      </c>
    </row>
    <row r="141" s="2" customFormat="1" ht="37.8" customHeight="1">
      <c r="A141" s="39"/>
      <c r="B141" s="40"/>
      <c r="C141" s="230" t="s">
        <v>418</v>
      </c>
      <c r="D141" s="230" t="s">
        <v>283</v>
      </c>
      <c r="E141" s="231" t="s">
        <v>3698</v>
      </c>
      <c r="F141" s="232" t="s">
        <v>3699</v>
      </c>
      <c r="G141" s="233" t="s">
        <v>1676</v>
      </c>
      <c r="H141" s="234">
        <v>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3700</v>
      </c>
    </row>
    <row r="142" s="2" customFormat="1" ht="62.7" customHeight="1">
      <c r="A142" s="39"/>
      <c r="B142" s="40"/>
      <c r="C142" s="230" t="s">
        <v>605</v>
      </c>
      <c r="D142" s="230" t="s">
        <v>283</v>
      </c>
      <c r="E142" s="231" t="s">
        <v>3701</v>
      </c>
      <c r="F142" s="232" t="s">
        <v>3702</v>
      </c>
      <c r="G142" s="233" t="s">
        <v>1676</v>
      </c>
      <c r="H142" s="234">
        <v>18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3703</v>
      </c>
    </row>
    <row r="143" s="2" customFormat="1" ht="49.05" customHeight="1">
      <c r="A143" s="39"/>
      <c r="B143" s="40"/>
      <c r="C143" s="230" t="s">
        <v>610</v>
      </c>
      <c r="D143" s="230" t="s">
        <v>283</v>
      </c>
      <c r="E143" s="231" t="s">
        <v>3704</v>
      </c>
      <c r="F143" s="232" t="s">
        <v>3705</v>
      </c>
      <c r="G143" s="233" t="s">
        <v>1676</v>
      </c>
      <c r="H143" s="234">
        <v>29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3706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3707</v>
      </c>
      <c r="F144" s="232" t="s">
        <v>3708</v>
      </c>
      <c r="G144" s="233" t="s">
        <v>410</v>
      </c>
      <c r="H144" s="234">
        <v>200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3709</v>
      </c>
    </row>
    <row r="145" s="2" customFormat="1" ht="44.25" customHeight="1">
      <c r="A145" s="39"/>
      <c r="B145" s="40"/>
      <c r="C145" s="230" t="s">
        <v>619</v>
      </c>
      <c r="D145" s="230" t="s">
        <v>283</v>
      </c>
      <c r="E145" s="231" t="s">
        <v>3710</v>
      </c>
      <c r="F145" s="232" t="s">
        <v>3711</v>
      </c>
      <c r="G145" s="233" t="s">
        <v>1676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3712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3713</v>
      </c>
      <c r="F146" s="232" t="s">
        <v>3714</v>
      </c>
      <c r="G146" s="233" t="s">
        <v>1676</v>
      </c>
      <c r="H146" s="234">
        <v>96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3715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3716</v>
      </c>
      <c r="F147" s="232" t="s">
        <v>3717</v>
      </c>
      <c r="G147" s="233" t="s">
        <v>410</v>
      </c>
      <c r="H147" s="234">
        <v>48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3718</v>
      </c>
    </row>
    <row r="148" s="2" customFormat="1" ht="37.8" customHeight="1">
      <c r="A148" s="39"/>
      <c r="B148" s="40"/>
      <c r="C148" s="230" t="s">
        <v>633</v>
      </c>
      <c r="D148" s="230" t="s">
        <v>283</v>
      </c>
      <c r="E148" s="231" t="s">
        <v>3719</v>
      </c>
      <c r="F148" s="232" t="s">
        <v>3720</v>
      </c>
      <c r="G148" s="233" t="s">
        <v>1676</v>
      </c>
      <c r="H148" s="234">
        <v>48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3721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3722</v>
      </c>
      <c r="F149" s="232" t="s">
        <v>3723</v>
      </c>
      <c r="G149" s="233" t="s">
        <v>1676</v>
      </c>
      <c r="H149" s="234">
        <v>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3724</v>
      </c>
    </row>
    <row r="150" s="2" customFormat="1" ht="66.75" customHeight="1">
      <c r="A150" s="39"/>
      <c r="B150" s="40"/>
      <c r="C150" s="230" t="s">
        <v>643</v>
      </c>
      <c r="D150" s="230" t="s">
        <v>283</v>
      </c>
      <c r="E150" s="231" t="s">
        <v>3725</v>
      </c>
      <c r="F150" s="232" t="s">
        <v>3726</v>
      </c>
      <c r="G150" s="233" t="s">
        <v>410</v>
      </c>
      <c r="H150" s="234">
        <v>200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3727</v>
      </c>
    </row>
    <row r="151" s="2" customFormat="1" ht="44.25" customHeight="1">
      <c r="A151" s="39"/>
      <c r="B151" s="40"/>
      <c r="C151" s="230" t="s">
        <v>653</v>
      </c>
      <c r="D151" s="230" t="s">
        <v>283</v>
      </c>
      <c r="E151" s="231" t="s">
        <v>3728</v>
      </c>
      <c r="F151" s="232" t="s">
        <v>3729</v>
      </c>
      <c r="G151" s="233" t="s">
        <v>410</v>
      </c>
      <c r="H151" s="234">
        <v>28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3730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3731</v>
      </c>
      <c r="F152" s="232" t="s">
        <v>3732</v>
      </c>
      <c r="G152" s="233" t="s">
        <v>1676</v>
      </c>
      <c r="H152" s="234">
        <v>120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3733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3734</v>
      </c>
      <c r="F153" s="232" t="s">
        <v>3735</v>
      </c>
      <c r="G153" s="233" t="s">
        <v>1676</v>
      </c>
      <c r="H153" s="234">
        <v>45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3736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3737</v>
      </c>
      <c r="F154" s="232" t="s">
        <v>3738</v>
      </c>
      <c r="G154" s="233" t="s">
        <v>410</v>
      </c>
      <c r="H154" s="234">
        <v>24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3739</v>
      </c>
    </row>
    <row r="155" s="2" customFormat="1" ht="24.15" customHeight="1">
      <c r="A155" s="39"/>
      <c r="B155" s="40"/>
      <c r="C155" s="230" t="s">
        <v>688</v>
      </c>
      <c r="D155" s="230" t="s">
        <v>283</v>
      </c>
      <c r="E155" s="231" t="s">
        <v>3740</v>
      </c>
      <c r="F155" s="232" t="s">
        <v>3741</v>
      </c>
      <c r="G155" s="233" t="s">
        <v>410</v>
      </c>
      <c r="H155" s="234">
        <v>12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3742</v>
      </c>
    </row>
    <row r="156" s="2" customFormat="1" ht="37.8" customHeight="1">
      <c r="A156" s="39"/>
      <c r="B156" s="40"/>
      <c r="C156" s="230" t="s">
        <v>694</v>
      </c>
      <c r="D156" s="230" t="s">
        <v>283</v>
      </c>
      <c r="E156" s="231" t="s">
        <v>3743</v>
      </c>
      <c r="F156" s="232" t="s">
        <v>3744</v>
      </c>
      <c r="G156" s="233" t="s">
        <v>410</v>
      </c>
      <c r="H156" s="234">
        <v>500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3745</v>
      </c>
    </row>
    <row r="157" s="2" customFormat="1" ht="37.8" customHeight="1">
      <c r="A157" s="39"/>
      <c r="B157" s="40"/>
      <c r="C157" s="230" t="s">
        <v>700</v>
      </c>
      <c r="D157" s="230" t="s">
        <v>283</v>
      </c>
      <c r="E157" s="231" t="s">
        <v>3746</v>
      </c>
      <c r="F157" s="232" t="s">
        <v>3747</v>
      </c>
      <c r="G157" s="233" t="s">
        <v>410</v>
      </c>
      <c r="H157" s="234">
        <v>250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3748</v>
      </c>
    </row>
    <row r="158" s="2" customFormat="1" ht="24.15" customHeight="1">
      <c r="A158" s="39"/>
      <c r="B158" s="40"/>
      <c r="C158" s="230" t="s">
        <v>706</v>
      </c>
      <c r="D158" s="230" t="s">
        <v>283</v>
      </c>
      <c r="E158" s="231" t="s">
        <v>3749</v>
      </c>
      <c r="F158" s="232" t="s">
        <v>3750</v>
      </c>
      <c r="G158" s="233" t="s">
        <v>1676</v>
      </c>
      <c r="H158" s="234">
        <v>1000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3751</v>
      </c>
    </row>
    <row r="159" s="2" customFormat="1" ht="24.15" customHeight="1">
      <c r="A159" s="39"/>
      <c r="B159" s="40"/>
      <c r="C159" s="230" t="s">
        <v>712</v>
      </c>
      <c r="D159" s="230" t="s">
        <v>283</v>
      </c>
      <c r="E159" s="231" t="s">
        <v>3752</v>
      </c>
      <c r="F159" s="232" t="s">
        <v>3753</v>
      </c>
      <c r="G159" s="233" t="s">
        <v>1676</v>
      </c>
      <c r="H159" s="234">
        <v>1000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3754</v>
      </c>
    </row>
    <row r="160" s="2" customFormat="1" ht="16.5" customHeight="1">
      <c r="A160" s="39"/>
      <c r="B160" s="40"/>
      <c r="C160" s="230" t="s">
        <v>716</v>
      </c>
      <c r="D160" s="230" t="s">
        <v>283</v>
      </c>
      <c r="E160" s="231" t="s">
        <v>3755</v>
      </c>
      <c r="F160" s="232" t="s">
        <v>3756</v>
      </c>
      <c r="G160" s="233" t="s">
        <v>1676</v>
      </c>
      <c r="H160" s="234">
        <v>2000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3757</v>
      </c>
    </row>
    <row r="161" s="2" customFormat="1" ht="16.5" customHeight="1">
      <c r="A161" s="39"/>
      <c r="B161" s="40"/>
      <c r="C161" s="230" t="s">
        <v>720</v>
      </c>
      <c r="D161" s="230" t="s">
        <v>283</v>
      </c>
      <c r="E161" s="231" t="s">
        <v>3758</v>
      </c>
      <c r="F161" s="232" t="s">
        <v>3759</v>
      </c>
      <c r="G161" s="233" t="s">
        <v>1676</v>
      </c>
      <c r="H161" s="234">
        <v>500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2322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2322</v>
      </c>
      <c r="BM161" s="242" t="s">
        <v>3760</v>
      </c>
    </row>
    <row r="162" s="2" customFormat="1" ht="62.7" customHeight="1">
      <c r="A162" s="39"/>
      <c r="B162" s="40"/>
      <c r="C162" s="230" t="s">
        <v>724</v>
      </c>
      <c r="D162" s="230" t="s">
        <v>283</v>
      </c>
      <c r="E162" s="231" t="s">
        <v>3761</v>
      </c>
      <c r="F162" s="232" t="s">
        <v>3762</v>
      </c>
      <c r="G162" s="233" t="s">
        <v>410</v>
      </c>
      <c r="H162" s="234">
        <v>111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2322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2322</v>
      </c>
      <c r="BM162" s="242" t="s">
        <v>3763</v>
      </c>
    </row>
    <row r="163" s="2" customFormat="1" ht="44.25" customHeight="1">
      <c r="A163" s="39"/>
      <c r="B163" s="40"/>
      <c r="C163" s="230" t="s">
        <v>729</v>
      </c>
      <c r="D163" s="230" t="s">
        <v>283</v>
      </c>
      <c r="E163" s="231" t="s">
        <v>3764</v>
      </c>
      <c r="F163" s="232" t="s">
        <v>3765</v>
      </c>
      <c r="G163" s="233" t="s">
        <v>410</v>
      </c>
      <c r="H163" s="234">
        <v>75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2322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2322</v>
      </c>
      <c r="BM163" s="242" t="s">
        <v>3766</v>
      </c>
    </row>
    <row r="164" s="2" customFormat="1" ht="49.05" customHeight="1">
      <c r="A164" s="39"/>
      <c r="B164" s="40"/>
      <c r="C164" s="230" t="s">
        <v>733</v>
      </c>
      <c r="D164" s="230" t="s">
        <v>283</v>
      </c>
      <c r="E164" s="231" t="s">
        <v>3767</v>
      </c>
      <c r="F164" s="232" t="s">
        <v>3768</v>
      </c>
      <c r="G164" s="233" t="s">
        <v>410</v>
      </c>
      <c r="H164" s="234">
        <v>42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3769</v>
      </c>
    </row>
    <row r="165" s="2" customFormat="1" ht="16.5" customHeight="1">
      <c r="A165" s="39"/>
      <c r="B165" s="40"/>
      <c r="C165" s="230" t="s">
        <v>737</v>
      </c>
      <c r="D165" s="230" t="s">
        <v>283</v>
      </c>
      <c r="E165" s="231" t="s">
        <v>3770</v>
      </c>
      <c r="F165" s="232" t="s">
        <v>3771</v>
      </c>
      <c r="G165" s="233" t="s">
        <v>1676</v>
      </c>
      <c r="H165" s="234">
        <v>486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2322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2322</v>
      </c>
      <c r="BM165" s="242" t="s">
        <v>3772</v>
      </c>
    </row>
    <row r="166" s="2" customFormat="1" ht="24.15" customHeight="1">
      <c r="A166" s="39"/>
      <c r="B166" s="40"/>
      <c r="C166" s="230" t="s">
        <v>743</v>
      </c>
      <c r="D166" s="230" t="s">
        <v>283</v>
      </c>
      <c r="E166" s="231" t="s">
        <v>3773</v>
      </c>
      <c r="F166" s="232" t="s">
        <v>3774</v>
      </c>
      <c r="G166" s="233" t="s">
        <v>1676</v>
      </c>
      <c r="H166" s="234">
        <v>486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2322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2322</v>
      </c>
      <c r="BM166" s="242" t="s">
        <v>3775</v>
      </c>
    </row>
    <row r="167" s="2" customFormat="1" ht="21.75" customHeight="1">
      <c r="A167" s="39"/>
      <c r="B167" s="40"/>
      <c r="C167" s="230" t="s">
        <v>749</v>
      </c>
      <c r="D167" s="230" t="s">
        <v>283</v>
      </c>
      <c r="E167" s="231" t="s">
        <v>3776</v>
      </c>
      <c r="F167" s="232" t="s">
        <v>3777</v>
      </c>
      <c r="G167" s="233" t="s">
        <v>1676</v>
      </c>
      <c r="H167" s="234">
        <v>96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2322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2322</v>
      </c>
      <c r="BM167" s="242" t="s">
        <v>3778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3779</v>
      </c>
      <c r="F168" s="232" t="s">
        <v>3780</v>
      </c>
      <c r="G168" s="233" t="s">
        <v>3781</v>
      </c>
      <c r="H168" s="234">
        <v>28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2322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2322</v>
      </c>
      <c r="BM168" s="242" t="s">
        <v>3782</v>
      </c>
    </row>
    <row r="169" s="2" customFormat="1" ht="24.15" customHeight="1">
      <c r="A169" s="39"/>
      <c r="B169" s="40"/>
      <c r="C169" s="230" t="s">
        <v>785</v>
      </c>
      <c r="D169" s="230" t="s">
        <v>283</v>
      </c>
      <c r="E169" s="231" t="s">
        <v>3783</v>
      </c>
      <c r="F169" s="232" t="s">
        <v>3784</v>
      </c>
      <c r="G169" s="233" t="s">
        <v>286</v>
      </c>
      <c r="H169" s="234">
        <v>390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2322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2322</v>
      </c>
      <c r="BM169" s="242" t="s">
        <v>3785</v>
      </c>
    </row>
    <row r="170" s="2" customFormat="1" ht="37.8" customHeight="1">
      <c r="A170" s="39"/>
      <c r="B170" s="40"/>
      <c r="C170" s="230" t="s">
        <v>830</v>
      </c>
      <c r="D170" s="230" t="s">
        <v>283</v>
      </c>
      <c r="E170" s="231" t="s">
        <v>3786</v>
      </c>
      <c r="F170" s="232" t="s">
        <v>3787</v>
      </c>
      <c r="G170" s="233" t="s">
        <v>286</v>
      </c>
      <c r="H170" s="234">
        <v>10920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2322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2322</v>
      </c>
      <c r="BM170" s="242" t="s">
        <v>3788</v>
      </c>
    </row>
    <row r="171" s="2" customFormat="1" ht="24.15" customHeight="1">
      <c r="A171" s="39"/>
      <c r="B171" s="40"/>
      <c r="C171" s="230" t="s">
        <v>916</v>
      </c>
      <c r="D171" s="230" t="s">
        <v>283</v>
      </c>
      <c r="E171" s="231" t="s">
        <v>3789</v>
      </c>
      <c r="F171" s="232" t="s">
        <v>3790</v>
      </c>
      <c r="G171" s="233" t="s">
        <v>286</v>
      </c>
      <c r="H171" s="234">
        <v>390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2322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2322</v>
      </c>
      <c r="BM171" s="242" t="s">
        <v>3791</v>
      </c>
    </row>
    <row r="172" s="2" customFormat="1" ht="24.15" customHeight="1">
      <c r="A172" s="39"/>
      <c r="B172" s="40"/>
      <c r="C172" s="230" t="s">
        <v>1004</v>
      </c>
      <c r="D172" s="230" t="s">
        <v>283</v>
      </c>
      <c r="E172" s="231" t="s">
        <v>3792</v>
      </c>
      <c r="F172" s="232" t="s">
        <v>3793</v>
      </c>
      <c r="G172" s="233" t="s">
        <v>304</v>
      </c>
      <c r="H172" s="234">
        <v>4.7999999999999998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2322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2322</v>
      </c>
      <c r="BM172" s="242" t="s">
        <v>3794</v>
      </c>
    </row>
    <row r="173" s="2" customFormat="1" ht="24.15" customHeight="1">
      <c r="A173" s="39"/>
      <c r="B173" s="40"/>
      <c r="C173" s="230" t="s">
        <v>662</v>
      </c>
      <c r="D173" s="230" t="s">
        <v>283</v>
      </c>
      <c r="E173" s="231" t="s">
        <v>3795</v>
      </c>
      <c r="F173" s="232" t="s">
        <v>3796</v>
      </c>
      <c r="G173" s="233" t="s">
        <v>1421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2322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2322</v>
      </c>
      <c r="BM173" s="242" t="s">
        <v>3797</v>
      </c>
    </row>
    <row r="174" s="2" customFormat="1" ht="24.15" customHeight="1">
      <c r="A174" s="39"/>
      <c r="B174" s="40"/>
      <c r="C174" s="230" t="s">
        <v>648</v>
      </c>
      <c r="D174" s="230" t="s">
        <v>283</v>
      </c>
      <c r="E174" s="231" t="s">
        <v>3798</v>
      </c>
      <c r="F174" s="232" t="s">
        <v>3799</v>
      </c>
      <c r="G174" s="233" t="s">
        <v>3800</v>
      </c>
      <c r="H174" s="234">
        <v>48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2322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2322</v>
      </c>
      <c r="BM174" s="242" t="s">
        <v>3801</v>
      </c>
    </row>
    <row r="175" s="2" customFormat="1" ht="62.7" customHeight="1">
      <c r="A175" s="39"/>
      <c r="B175" s="40"/>
      <c r="C175" s="230" t="s">
        <v>1432</v>
      </c>
      <c r="D175" s="230" t="s">
        <v>283</v>
      </c>
      <c r="E175" s="231" t="s">
        <v>3802</v>
      </c>
      <c r="F175" s="232" t="s">
        <v>3803</v>
      </c>
      <c r="G175" s="233" t="s">
        <v>1676</v>
      </c>
      <c r="H175" s="234">
        <v>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2322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2322</v>
      </c>
      <c r="BM175" s="242" t="s">
        <v>3804</v>
      </c>
    </row>
    <row r="176" s="2" customFormat="1" ht="16.5" customHeight="1">
      <c r="A176" s="39"/>
      <c r="B176" s="40"/>
      <c r="C176" s="230" t="s">
        <v>1436</v>
      </c>
      <c r="D176" s="230" t="s">
        <v>283</v>
      </c>
      <c r="E176" s="231" t="s">
        <v>3805</v>
      </c>
      <c r="F176" s="232" t="s">
        <v>3806</v>
      </c>
      <c r="G176" s="233" t="s">
        <v>1676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2322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2322</v>
      </c>
      <c r="BM176" s="242" t="s">
        <v>3807</v>
      </c>
    </row>
    <row r="177" s="2" customFormat="1" ht="16.5" customHeight="1">
      <c r="A177" s="39"/>
      <c r="B177" s="40"/>
      <c r="C177" s="230" t="s">
        <v>1440</v>
      </c>
      <c r="D177" s="230" t="s">
        <v>283</v>
      </c>
      <c r="E177" s="231" t="s">
        <v>3808</v>
      </c>
      <c r="F177" s="232" t="s">
        <v>3809</v>
      </c>
      <c r="G177" s="233" t="s">
        <v>1676</v>
      </c>
      <c r="H177" s="234">
        <v>300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2322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2322</v>
      </c>
      <c r="BM177" s="242" t="s">
        <v>3810</v>
      </c>
    </row>
    <row r="178" s="2" customFormat="1" ht="16.5" customHeight="1">
      <c r="A178" s="39"/>
      <c r="B178" s="40"/>
      <c r="C178" s="230" t="s">
        <v>1444</v>
      </c>
      <c r="D178" s="230" t="s">
        <v>283</v>
      </c>
      <c r="E178" s="231" t="s">
        <v>3811</v>
      </c>
      <c r="F178" s="232" t="s">
        <v>3812</v>
      </c>
      <c r="G178" s="233" t="s">
        <v>410</v>
      </c>
      <c r="H178" s="234">
        <v>600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2322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2322</v>
      </c>
      <c r="BM178" s="242" t="s">
        <v>3813</v>
      </c>
    </row>
    <row r="179" s="2" customFormat="1" ht="66.75" customHeight="1">
      <c r="A179" s="39"/>
      <c r="B179" s="40"/>
      <c r="C179" s="230" t="s">
        <v>1448</v>
      </c>
      <c r="D179" s="230" t="s">
        <v>283</v>
      </c>
      <c r="E179" s="231" t="s">
        <v>3814</v>
      </c>
      <c r="F179" s="232" t="s">
        <v>3815</v>
      </c>
      <c r="G179" s="233" t="s">
        <v>410</v>
      </c>
      <c r="H179" s="234">
        <v>200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2322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2322</v>
      </c>
      <c r="BM179" s="242" t="s">
        <v>3816</v>
      </c>
    </row>
    <row r="180" s="2" customFormat="1" ht="16.5" customHeight="1">
      <c r="A180" s="39"/>
      <c r="B180" s="40"/>
      <c r="C180" s="230" t="s">
        <v>1452</v>
      </c>
      <c r="D180" s="230" t="s">
        <v>283</v>
      </c>
      <c r="E180" s="231" t="s">
        <v>3817</v>
      </c>
      <c r="F180" s="232" t="s">
        <v>3818</v>
      </c>
      <c r="G180" s="233" t="s">
        <v>410</v>
      </c>
      <c r="H180" s="234">
        <v>200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2322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2322</v>
      </c>
      <c r="BM180" s="242" t="s">
        <v>3819</v>
      </c>
    </row>
    <row r="181" s="2" customFormat="1" ht="16.5" customHeight="1">
      <c r="A181" s="39"/>
      <c r="B181" s="40"/>
      <c r="C181" s="230" t="s">
        <v>1456</v>
      </c>
      <c r="D181" s="230" t="s">
        <v>283</v>
      </c>
      <c r="E181" s="231" t="s">
        <v>3820</v>
      </c>
      <c r="F181" s="232" t="s">
        <v>3821</v>
      </c>
      <c r="G181" s="233" t="s">
        <v>410</v>
      </c>
      <c r="H181" s="234">
        <v>50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2322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2322</v>
      </c>
      <c r="BM181" s="242" t="s">
        <v>3822</v>
      </c>
    </row>
    <row r="182" s="2" customFormat="1" ht="16.5" customHeight="1">
      <c r="A182" s="39"/>
      <c r="B182" s="40"/>
      <c r="C182" s="230" t="s">
        <v>1460</v>
      </c>
      <c r="D182" s="230" t="s">
        <v>283</v>
      </c>
      <c r="E182" s="231" t="s">
        <v>3823</v>
      </c>
      <c r="F182" s="232" t="s">
        <v>3824</v>
      </c>
      <c r="G182" s="233" t="s">
        <v>1676</v>
      </c>
      <c r="H182" s="234">
        <v>100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2322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2322</v>
      </c>
      <c r="BM182" s="242" t="s">
        <v>3825</v>
      </c>
    </row>
    <row r="183" s="2" customFormat="1" ht="16.5" customHeight="1">
      <c r="A183" s="39"/>
      <c r="B183" s="40"/>
      <c r="C183" s="230" t="s">
        <v>1464</v>
      </c>
      <c r="D183" s="230" t="s">
        <v>283</v>
      </c>
      <c r="E183" s="231" t="s">
        <v>3826</v>
      </c>
      <c r="F183" s="232" t="s">
        <v>3827</v>
      </c>
      <c r="G183" s="233" t="s">
        <v>1676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2322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2322</v>
      </c>
      <c r="BM183" s="242" t="s">
        <v>3828</v>
      </c>
    </row>
    <row r="184" s="2" customFormat="1" ht="16.5" customHeight="1">
      <c r="A184" s="39"/>
      <c r="B184" s="40"/>
      <c r="C184" s="230" t="s">
        <v>1468</v>
      </c>
      <c r="D184" s="230" t="s">
        <v>283</v>
      </c>
      <c r="E184" s="231" t="s">
        <v>3829</v>
      </c>
      <c r="F184" s="232" t="s">
        <v>3830</v>
      </c>
      <c r="G184" s="233" t="s">
        <v>410</v>
      </c>
      <c r="H184" s="234">
        <v>200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2322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2322</v>
      </c>
      <c r="BM184" s="242" t="s">
        <v>3831</v>
      </c>
    </row>
    <row r="185" s="2" customFormat="1" ht="16.5" customHeight="1">
      <c r="A185" s="39"/>
      <c r="B185" s="40"/>
      <c r="C185" s="230" t="s">
        <v>1472</v>
      </c>
      <c r="D185" s="230" t="s">
        <v>283</v>
      </c>
      <c r="E185" s="231" t="s">
        <v>3832</v>
      </c>
      <c r="F185" s="232" t="s">
        <v>3833</v>
      </c>
      <c r="G185" s="233" t="s">
        <v>1676</v>
      </c>
      <c r="H185" s="234">
        <v>150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2322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2322</v>
      </c>
      <c r="BM185" s="242" t="s">
        <v>3834</v>
      </c>
    </row>
    <row r="186" s="2" customFormat="1" ht="16.5" customHeight="1">
      <c r="A186" s="39"/>
      <c r="B186" s="40"/>
      <c r="C186" s="230" t="s">
        <v>1476</v>
      </c>
      <c r="D186" s="230" t="s">
        <v>283</v>
      </c>
      <c r="E186" s="231" t="s">
        <v>3835</v>
      </c>
      <c r="F186" s="232" t="s">
        <v>3836</v>
      </c>
      <c r="G186" s="233" t="s">
        <v>410</v>
      </c>
      <c r="H186" s="234">
        <v>100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2322</v>
      </c>
      <c r="AT186" s="242" t="s">
        <v>283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2322</v>
      </c>
      <c r="BM186" s="242" t="s">
        <v>3837</v>
      </c>
    </row>
    <row r="187" s="2" customFormat="1" ht="24.15" customHeight="1">
      <c r="A187" s="39"/>
      <c r="B187" s="40"/>
      <c r="C187" s="230" t="s">
        <v>1480</v>
      </c>
      <c r="D187" s="230" t="s">
        <v>283</v>
      </c>
      <c r="E187" s="231" t="s">
        <v>3838</v>
      </c>
      <c r="F187" s="232" t="s">
        <v>3839</v>
      </c>
      <c r="G187" s="233" t="s">
        <v>1676</v>
      </c>
      <c r="H187" s="234">
        <v>21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2322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2322</v>
      </c>
      <c r="BM187" s="242" t="s">
        <v>3840</v>
      </c>
    </row>
    <row r="188" s="2" customFormat="1" ht="24.15" customHeight="1">
      <c r="A188" s="39"/>
      <c r="B188" s="40"/>
      <c r="C188" s="230" t="s">
        <v>1484</v>
      </c>
      <c r="D188" s="230" t="s">
        <v>283</v>
      </c>
      <c r="E188" s="231" t="s">
        <v>3841</v>
      </c>
      <c r="F188" s="232" t="s">
        <v>3842</v>
      </c>
      <c r="G188" s="233" t="s">
        <v>1676</v>
      </c>
      <c r="H188" s="234">
        <v>486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2322</v>
      </c>
      <c r="AT188" s="242" t="s">
        <v>283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2322</v>
      </c>
      <c r="BM188" s="242" t="s">
        <v>3843</v>
      </c>
    </row>
    <row r="189" s="2" customFormat="1" ht="33" customHeight="1">
      <c r="A189" s="39"/>
      <c r="B189" s="40"/>
      <c r="C189" s="230" t="s">
        <v>1488</v>
      </c>
      <c r="D189" s="230" t="s">
        <v>283</v>
      </c>
      <c r="E189" s="231" t="s">
        <v>3844</v>
      </c>
      <c r="F189" s="232" t="s">
        <v>3845</v>
      </c>
      <c r="G189" s="233" t="s">
        <v>1676</v>
      </c>
      <c r="H189" s="234">
        <v>100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2322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2322</v>
      </c>
      <c r="BM189" s="242" t="s">
        <v>3846</v>
      </c>
    </row>
    <row r="190" s="2" customFormat="1" ht="16.5" customHeight="1">
      <c r="A190" s="39"/>
      <c r="B190" s="40"/>
      <c r="C190" s="230" t="s">
        <v>1492</v>
      </c>
      <c r="D190" s="230" t="s">
        <v>283</v>
      </c>
      <c r="E190" s="231" t="s">
        <v>3847</v>
      </c>
      <c r="F190" s="232" t="s">
        <v>3848</v>
      </c>
      <c r="G190" s="233" t="s">
        <v>1676</v>
      </c>
      <c r="H190" s="234">
        <v>48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2322</v>
      </c>
      <c r="AT190" s="242" t="s">
        <v>283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2322</v>
      </c>
      <c r="BM190" s="242" t="s">
        <v>3849</v>
      </c>
    </row>
    <row r="191" s="2" customFormat="1" ht="16.5" customHeight="1">
      <c r="A191" s="39"/>
      <c r="B191" s="40"/>
      <c r="C191" s="230" t="s">
        <v>1496</v>
      </c>
      <c r="D191" s="230" t="s">
        <v>283</v>
      </c>
      <c r="E191" s="231" t="s">
        <v>3850</v>
      </c>
      <c r="F191" s="232" t="s">
        <v>3851</v>
      </c>
      <c r="G191" s="233" t="s">
        <v>1676</v>
      </c>
      <c r="H191" s="234">
        <v>972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2322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2322</v>
      </c>
      <c r="BM191" s="242" t="s">
        <v>3852</v>
      </c>
    </row>
    <row r="192" s="2" customFormat="1" ht="24.15" customHeight="1">
      <c r="A192" s="39"/>
      <c r="B192" s="40"/>
      <c r="C192" s="230" t="s">
        <v>1500</v>
      </c>
      <c r="D192" s="230" t="s">
        <v>283</v>
      </c>
      <c r="E192" s="231" t="s">
        <v>3853</v>
      </c>
      <c r="F192" s="232" t="s">
        <v>3854</v>
      </c>
      <c r="G192" s="233" t="s">
        <v>1676</v>
      </c>
      <c r="H192" s="234">
        <v>486</v>
      </c>
      <c r="I192" s="235"/>
      <c r="J192" s="236">
        <f>ROUND(I192*H192,2)</f>
        <v>0</v>
      </c>
      <c r="K192" s="237"/>
      <c r="L192" s="45"/>
      <c r="M192" s="307" t="s">
        <v>1</v>
      </c>
      <c r="N192" s="308" t="s">
        <v>42</v>
      </c>
      <c r="O192" s="309"/>
      <c r="P192" s="310">
        <f>O192*H192</f>
        <v>0</v>
      </c>
      <c r="Q192" s="310">
        <v>0</v>
      </c>
      <c r="R192" s="310">
        <f>Q192*H192</f>
        <v>0</v>
      </c>
      <c r="S192" s="310">
        <v>0</v>
      </c>
      <c r="T192" s="3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2322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2322</v>
      </c>
      <c r="BM192" s="242" t="s">
        <v>3855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FxxVl/QtJHqZ+gNp+klVk2JWbncMllXB2I2kXndRF3YsPxXNcrtyxJ9isMFGauEJTKTZdu35EpUc+7Rn0/lxMg==" hashValue="oOW+f4NWWBEyV5RHa7BY0VzppOvFq9LO59dtneM+9PHpej/DaeYdNIMbs198PAezBighbBw/M2n4LHJCcOEvRw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3856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I.1.2.6.2 - Kamerové systémy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3857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I.1.2.6.2 - Kamerové systémy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SUM(BK127:BK133)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3858</v>
      </c>
      <c r="F127" s="232" t="s">
        <v>3859</v>
      </c>
      <c r="G127" s="233" t="s">
        <v>1676</v>
      </c>
      <c r="H127" s="234">
        <v>18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3860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3861</v>
      </c>
      <c r="F128" s="232" t="s">
        <v>3862</v>
      </c>
      <c r="G128" s="233" t="s">
        <v>1676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3863</v>
      </c>
    </row>
    <row r="129" s="2" customFormat="1" ht="37.8" customHeight="1">
      <c r="A129" s="39"/>
      <c r="B129" s="40"/>
      <c r="C129" s="230" t="s">
        <v>94</v>
      </c>
      <c r="D129" s="230" t="s">
        <v>283</v>
      </c>
      <c r="E129" s="231" t="s">
        <v>3864</v>
      </c>
      <c r="F129" s="232" t="s">
        <v>3865</v>
      </c>
      <c r="G129" s="233" t="s">
        <v>1676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3866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3867</v>
      </c>
      <c r="F130" s="232" t="s">
        <v>3868</v>
      </c>
      <c r="G130" s="233" t="s">
        <v>1676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3869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3870</v>
      </c>
      <c r="F131" s="232" t="s">
        <v>3871</v>
      </c>
      <c r="G131" s="233" t="s">
        <v>1676</v>
      </c>
      <c r="H131" s="234">
        <v>18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3872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3873</v>
      </c>
      <c r="F132" s="232" t="s">
        <v>3796</v>
      </c>
      <c r="G132" s="233" t="s">
        <v>1421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3874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3875</v>
      </c>
      <c r="F133" s="232" t="s">
        <v>3876</v>
      </c>
      <c r="G133" s="233" t="s">
        <v>1676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3877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TAPHD3bRetT7u8BjPtDLB4vlctOZ5K+qo8vjI5ewWGpXt8oUEaGE0Zai5Ej9KOMVOR9gIzDPvVpYldWaEcpwVg==" hashValue="eUy+vxiEzH8VoBXSL+MwQELT9oNwzQb28WYkh1oZAQve9mcLVhNCs0yTLNiP+zJPWRWDINuLks3eK1XMF6Sn+g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3878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I.1.2.6.3 - IP Domácí telefon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3879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I.1.2.6.3 - IP Domácí telefon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SUM(BK127:BK133)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3880</v>
      </c>
      <c r="F127" s="232" t="s">
        <v>3881</v>
      </c>
      <c r="G127" s="233" t="s">
        <v>1676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3882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3883</v>
      </c>
      <c r="F128" s="232" t="s">
        <v>3884</v>
      </c>
      <c r="G128" s="233" t="s">
        <v>1676</v>
      </c>
      <c r="H128" s="234">
        <v>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3885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3886</v>
      </c>
      <c r="F129" s="232" t="s">
        <v>3887</v>
      </c>
      <c r="G129" s="233" t="s">
        <v>1676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3888</v>
      </c>
    </row>
    <row r="130" s="2" customFormat="1" ht="33" customHeight="1">
      <c r="A130" s="39"/>
      <c r="B130" s="40"/>
      <c r="C130" s="230" t="s">
        <v>119</v>
      </c>
      <c r="D130" s="230" t="s">
        <v>283</v>
      </c>
      <c r="E130" s="231" t="s">
        <v>3889</v>
      </c>
      <c r="F130" s="232" t="s">
        <v>3890</v>
      </c>
      <c r="G130" s="233" t="s">
        <v>1676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3891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3892</v>
      </c>
      <c r="F131" s="232" t="s">
        <v>3893</v>
      </c>
      <c r="G131" s="233" t="s">
        <v>1676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3894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3895</v>
      </c>
      <c r="F132" s="232" t="s">
        <v>3896</v>
      </c>
      <c r="G132" s="233" t="s">
        <v>1676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3897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3898</v>
      </c>
      <c r="F133" s="232" t="s">
        <v>3796</v>
      </c>
      <c r="G133" s="233" t="s">
        <v>1421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3899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fewSYuLEPj5wLWLncX43j8j1g/er0aqSiqvLqLphTsXz4qQ55oaRTm0sFN7+PkQt8T/xjytsIPmo5u6QaWnWjA==" hashValue="ZTokU2i3lrqGO85be0k6KRz+QRdS1WCRe63pMN8ES8gtAFRT8QKo8fOHYCc3FhSUKHNUl7Qx65gAuFWqtxUoWg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ROUND((SUM(BE125:BE132)),  2)</f>
        <v>0</v>
      </c>
      <c r="G37" s="39"/>
      <c r="H37" s="39"/>
      <c r="I37" s="166">
        <v>0.20999999999999999</v>
      </c>
      <c r="J37" s="165">
        <f>ROUND(((SUM(BE125:BE132))*I37),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ROUND((SUM(BF125:BF132)),  2)</f>
        <v>0</v>
      </c>
      <c r="G38" s="39"/>
      <c r="H38" s="39"/>
      <c r="I38" s="166">
        <v>0.12</v>
      </c>
      <c r="J38" s="165">
        <f>ROUND(((SUM(BF125:BF132))*I38),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I.1.2.6.4 -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3901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I.1.2.6.4 -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SUM(P127:P132)</f>
        <v>0</v>
      </c>
      <c r="Q126" s="222"/>
      <c r="R126" s="223">
        <f>SUM(R127:R132)</f>
        <v>0</v>
      </c>
      <c r="S126" s="222"/>
      <c r="T126" s="22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SUM(BK127:BK132)</f>
        <v>0</v>
      </c>
    </row>
    <row r="127" s="2" customFormat="1" ht="55.5" customHeight="1">
      <c r="A127" s="39"/>
      <c r="B127" s="40"/>
      <c r="C127" s="230" t="s">
        <v>84</v>
      </c>
      <c r="D127" s="230" t="s">
        <v>283</v>
      </c>
      <c r="E127" s="231" t="s">
        <v>3902</v>
      </c>
      <c r="F127" s="232" t="s">
        <v>3903</v>
      </c>
      <c r="G127" s="233" t="s">
        <v>1676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3904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3905</v>
      </c>
      <c r="F128" s="232" t="s">
        <v>3906</v>
      </c>
      <c r="G128" s="233" t="s">
        <v>1676</v>
      </c>
      <c r="H128" s="234">
        <v>16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3907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3908</v>
      </c>
      <c r="F129" s="232" t="s">
        <v>3909</v>
      </c>
      <c r="G129" s="233" t="s">
        <v>1676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3910</v>
      </c>
    </row>
    <row r="130" s="2" customFormat="1" ht="37.8" customHeight="1">
      <c r="A130" s="39"/>
      <c r="B130" s="40"/>
      <c r="C130" s="230" t="s">
        <v>119</v>
      </c>
      <c r="D130" s="230" t="s">
        <v>283</v>
      </c>
      <c r="E130" s="231" t="s">
        <v>3911</v>
      </c>
      <c r="F130" s="232" t="s">
        <v>3912</v>
      </c>
      <c r="G130" s="233" t="s">
        <v>1676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3913</v>
      </c>
    </row>
    <row r="131" s="2" customFormat="1" ht="16.5" customHeight="1">
      <c r="A131" s="39"/>
      <c r="B131" s="40"/>
      <c r="C131" s="230" t="s">
        <v>301</v>
      </c>
      <c r="D131" s="230" t="s">
        <v>283</v>
      </c>
      <c r="E131" s="231" t="s">
        <v>3914</v>
      </c>
      <c r="F131" s="232" t="s">
        <v>3915</v>
      </c>
      <c r="G131" s="233" t="s">
        <v>1676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3916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3917</v>
      </c>
      <c r="F132" s="232" t="s">
        <v>3796</v>
      </c>
      <c r="G132" s="233" t="s">
        <v>1421</v>
      </c>
      <c r="H132" s="234">
        <v>1</v>
      </c>
      <c r="I132" s="235"/>
      <c r="J132" s="236">
        <f>ROUND(I132*H132,2)</f>
        <v>0</v>
      </c>
      <c r="K132" s="237"/>
      <c r="L132" s="45"/>
      <c r="M132" s="307" t="s">
        <v>1</v>
      </c>
      <c r="N132" s="308" t="s">
        <v>42</v>
      </c>
      <c r="O132" s="309"/>
      <c r="P132" s="310">
        <f>O132*H132</f>
        <v>0</v>
      </c>
      <c r="Q132" s="310">
        <v>0</v>
      </c>
      <c r="R132" s="310">
        <f>Q132*H132</f>
        <v>0</v>
      </c>
      <c r="S132" s="310">
        <v>0</v>
      </c>
      <c r="T132" s="3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3918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aUa9cOoEDoi7SQOQVPJs7xL9KLUkHMXPRvyHhYuyssgbrV9WPpnn/lLif9oXKjOReOZoMMhxWtOyfGPN9B4ZRw==" hashValue="O/PcZ0NYQr6+a3bM2m2QPmJDsBbiWm2wItHys5hbaEkdepxpOKw4wzpqhvp0DEbg94zbxAsDTC2pWu8kEydR2A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3919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I.1.2.6.5 - Access point WIFI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3920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I.1.2.6.5 - Access point WIFI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283</v>
      </c>
      <c r="E127" s="231" t="s">
        <v>3921</v>
      </c>
      <c r="F127" s="232" t="s">
        <v>3922</v>
      </c>
      <c r="G127" s="233" t="s">
        <v>1676</v>
      </c>
      <c r="H127" s="234">
        <v>10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3923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3924</v>
      </c>
      <c r="F128" s="232" t="s">
        <v>3925</v>
      </c>
      <c r="G128" s="233" t="s">
        <v>1676</v>
      </c>
      <c r="H128" s="234">
        <v>10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3926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3927</v>
      </c>
      <c r="F129" s="232" t="s">
        <v>3928</v>
      </c>
      <c r="G129" s="233" t="s">
        <v>1676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3929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3870</v>
      </c>
      <c r="F130" s="232" t="s">
        <v>3871</v>
      </c>
      <c r="G130" s="233" t="s">
        <v>1676</v>
      </c>
      <c r="H130" s="234">
        <v>10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3930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3931</v>
      </c>
      <c r="F131" s="232" t="s">
        <v>3796</v>
      </c>
      <c r="G131" s="233" t="s">
        <v>1421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3932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Z9FRaoYM7enPsNQxe1Hvz0zQIXvSsMKeSfSKGkvp4eZLIXpdzf9frVHotER3LaO6xoaMyTYfXS3kFP8MzbOXTA==" hashValue="N8h2HdtWz0VSEEcP4F1f8TOr4XfE0rbAjtbHZTNnCH/EIXUO3T2bXn1rwm4XtkOZlmA0FXOR4+4uXnPqeamoEQ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ROUND((SUM(BE125:BE140)),  2)</f>
        <v>0</v>
      </c>
      <c r="G37" s="39"/>
      <c r="H37" s="39"/>
      <c r="I37" s="166">
        <v>0.20999999999999999</v>
      </c>
      <c r="J37" s="165">
        <f>ROUND(((SUM(BE125:BE140))*I37),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ROUND((SUM(BF125:BF140)),  2)</f>
        <v>0</v>
      </c>
      <c r="G38" s="39"/>
      <c r="H38" s="39"/>
      <c r="I38" s="166">
        <v>0.12</v>
      </c>
      <c r="J38" s="165">
        <f>ROUND(((SUM(BF125:BF140))*I38),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ROUND((SUM(BH125:BH140)),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I.1.2.6.6 - IP Jednotný čas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3934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I.1.2.6.6 - IP Jednotný čas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SUM(P127:P140)</f>
        <v>0</v>
      </c>
      <c r="Q126" s="222"/>
      <c r="R126" s="223">
        <f>SUM(R127:R140)</f>
        <v>0</v>
      </c>
      <c r="S126" s="222"/>
      <c r="T126" s="224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SUM(BK127:BK140)</f>
        <v>0</v>
      </c>
    </row>
    <row r="127" s="2" customFormat="1" ht="76.35" customHeight="1">
      <c r="A127" s="39"/>
      <c r="B127" s="40"/>
      <c r="C127" s="230" t="s">
        <v>84</v>
      </c>
      <c r="D127" s="230" t="s">
        <v>283</v>
      </c>
      <c r="E127" s="231" t="s">
        <v>3935</v>
      </c>
      <c r="F127" s="232" t="s">
        <v>3936</v>
      </c>
      <c r="G127" s="233" t="s">
        <v>1676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3937</v>
      </c>
    </row>
    <row r="128" s="2" customFormat="1" ht="37.8" customHeight="1">
      <c r="A128" s="39"/>
      <c r="B128" s="40"/>
      <c r="C128" s="230" t="s">
        <v>86</v>
      </c>
      <c r="D128" s="230" t="s">
        <v>283</v>
      </c>
      <c r="E128" s="231" t="s">
        <v>3938</v>
      </c>
      <c r="F128" s="232" t="s">
        <v>3939</v>
      </c>
      <c r="G128" s="233" t="s">
        <v>1676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3940</v>
      </c>
    </row>
    <row r="129" s="2" customFormat="1" ht="55.5" customHeight="1">
      <c r="A129" s="39"/>
      <c r="B129" s="40"/>
      <c r="C129" s="230" t="s">
        <v>94</v>
      </c>
      <c r="D129" s="230" t="s">
        <v>283</v>
      </c>
      <c r="E129" s="231" t="s">
        <v>3941</v>
      </c>
      <c r="F129" s="232" t="s">
        <v>3942</v>
      </c>
      <c r="G129" s="233" t="s">
        <v>1676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3943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3944</v>
      </c>
      <c r="F130" s="232" t="s">
        <v>3945</v>
      </c>
      <c r="G130" s="233" t="s">
        <v>1676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3946</v>
      </c>
    </row>
    <row r="131" s="2" customFormat="1" ht="37.8" customHeight="1">
      <c r="A131" s="39"/>
      <c r="B131" s="40"/>
      <c r="C131" s="230" t="s">
        <v>301</v>
      </c>
      <c r="D131" s="230" t="s">
        <v>283</v>
      </c>
      <c r="E131" s="231" t="s">
        <v>3947</v>
      </c>
      <c r="F131" s="232" t="s">
        <v>3948</v>
      </c>
      <c r="G131" s="233" t="s">
        <v>1676</v>
      </c>
      <c r="H131" s="234">
        <v>22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3949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3950</v>
      </c>
      <c r="F132" s="232" t="s">
        <v>3951</v>
      </c>
      <c r="G132" s="233" t="s">
        <v>1676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3952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3953</v>
      </c>
      <c r="F133" s="232" t="s">
        <v>3954</v>
      </c>
      <c r="G133" s="233" t="s">
        <v>1676</v>
      </c>
      <c r="H133" s="234">
        <v>22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3955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3956</v>
      </c>
      <c r="F134" s="232" t="s">
        <v>3957</v>
      </c>
      <c r="G134" s="233" t="s">
        <v>1676</v>
      </c>
      <c r="H134" s="234">
        <v>22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3958</v>
      </c>
    </row>
    <row r="135" s="2" customFormat="1" ht="16.5" customHeight="1">
      <c r="A135" s="39"/>
      <c r="B135" s="40"/>
      <c r="C135" s="230" t="s">
        <v>311</v>
      </c>
      <c r="D135" s="230" t="s">
        <v>283</v>
      </c>
      <c r="E135" s="231" t="s">
        <v>3959</v>
      </c>
      <c r="F135" s="232" t="s">
        <v>3960</v>
      </c>
      <c r="G135" s="233" t="s">
        <v>1676</v>
      </c>
      <c r="H135" s="234">
        <v>22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3961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3962</v>
      </c>
      <c r="F136" s="232" t="s">
        <v>3963</v>
      </c>
      <c r="G136" s="233" t="s">
        <v>1676</v>
      </c>
      <c r="H136" s="234">
        <v>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3964</v>
      </c>
    </row>
    <row r="137" s="2" customFormat="1" ht="33" customHeight="1">
      <c r="A137" s="39"/>
      <c r="B137" s="40"/>
      <c r="C137" s="230" t="s">
        <v>375</v>
      </c>
      <c r="D137" s="230" t="s">
        <v>283</v>
      </c>
      <c r="E137" s="231" t="s">
        <v>3965</v>
      </c>
      <c r="F137" s="232" t="s">
        <v>3966</v>
      </c>
      <c r="G137" s="233" t="s">
        <v>1676</v>
      </c>
      <c r="H137" s="234">
        <v>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3967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3968</v>
      </c>
      <c r="F138" s="232" t="s">
        <v>3969</v>
      </c>
      <c r="G138" s="233" t="s">
        <v>1676</v>
      </c>
      <c r="H138" s="234">
        <v>14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3970</v>
      </c>
    </row>
    <row r="139" s="2" customFormat="1" ht="33" customHeight="1">
      <c r="A139" s="39"/>
      <c r="B139" s="40"/>
      <c r="C139" s="230" t="s">
        <v>407</v>
      </c>
      <c r="D139" s="230" t="s">
        <v>283</v>
      </c>
      <c r="E139" s="231" t="s">
        <v>3870</v>
      </c>
      <c r="F139" s="232" t="s">
        <v>3971</v>
      </c>
      <c r="G139" s="233" t="s">
        <v>1676</v>
      </c>
      <c r="H139" s="234">
        <v>14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3972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3973</v>
      </c>
      <c r="F140" s="232" t="s">
        <v>3796</v>
      </c>
      <c r="G140" s="233" t="s">
        <v>1421</v>
      </c>
      <c r="H140" s="234">
        <v>1</v>
      </c>
      <c r="I140" s="235"/>
      <c r="J140" s="236">
        <f>ROUND(I140*H140,2)</f>
        <v>0</v>
      </c>
      <c r="K140" s="237"/>
      <c r="L140" s="45"/>
      <c r="M140" s="307" t="s">
        <v>1</v>
      </c>
      <c r="N140" s="308" t="s">
        <v>42</v>
      </c>
      <c r="O140" s="309"/>
      <c r="P140" s="310">
        <f>O140*H140</f>
        <v>0</v>
      </c>
      <c r="Q140" s="310">
        <v>0</v>
      </c>
      <c r="R140" s="310">
        <f>Q140*H140</f>
        <v>0</v>
      </c>
      <c r="S140" s="310">
        <v>0</v>
      </c>
      <c r="T140" s="31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3974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wFKJEqhbk8TpvmYEm/IUt3AY24bDkcQTE4zI5rklm4z+Z9Wq5HeYfBNbLmfadbNJwiWvprGJFxz7jfIUl2W0qA==" hashValue="YfUWEhfviRDbAwT+fbjXZqJ3OdhE3ZE854PHmBF6NXMhbEGVuW71y5tc7xvcEcg4GtXsmcuWUYIdgof/vlj0ag==" algorithmName="SHA-512" password="CC35"/>
  <autoFilter ref="C124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ROUND((SUM(BE125:BE158)),  2)</f>
        <v>0</v>
      </c>
      <c r="G37" s="39"/>
      <c r="H37" s="39"/>
      <c r="I37" s="166">
        <v>0.20999999999999999</v>
      </c>
      <c r="J37" s="165">
        <f>ROUND(((SUM(BE125:BE158))*I37),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ROUND((SUM(BF125:BF158)),  2)</f>
        <v>0</v>
      </c>
      <c r="G38" s="39"/>
      <c r="H38" s="39"/>
      <c r="I38" s="166">
        <v>0.12</v>
      </c>
      <c r="J38" s="165">
        <f>ROUND(((SUM(BF125:BF158))*I38),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I.1.2.6.7 - Společná televizní anténa a televize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3976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I.1.2.6.7 - Společná televizní anténa a televize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SUM(P127:P158)</f>
        <v>0</v>
      </c>
      <c r="Q126" s="222"/>
      <c r="R126" s="223">
        <f>SUM(R127:R158)</f>
        <v>0</v>
      </c>
      <c r="S126" s="222"/>
      <c r="T126" s="224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SUM(BK127:BK158)</f>
        <v>0</v>
      </c>
    </row>
    <row r="127" s="2" customFormat="1" ht="33" customHeight="1">
      <c r="A127" s="39"/>
      <c r="B127" s="40"/>
      <c r="C127" s="230" t="s">
        <v>84</v>
      </c>
      <c r="D127" s="230" t="s">
        <v>283</v>
      </c>
      <c r="E127" s="231" t="s">
        <v>3977</v>
      </c>
      <c r="F127" s="232" t="s">
        <v>3978</v>
      </c>
      <c r="G127" s="233" t="s">
        <v>3657</v>
      </c>
      <c r="H127" s="234">
        <v>22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3979</v>
      </c>
    </row>
    <row r="128" s="2" customFormat="1" ht="49.05" customHeight="1">
      <c r="A128" s="39"/>
      <c r="B128" s="40"/>
      <c r="C128" s="230" t="s">
        <v>86</v>
      </c>
      <c r="D128" s="230" t="s">
        <v>283</v>
      </c>
      <c r="E128" s="231" t="s">
        <v>3980</v>
      </c>
      <c r="F128" s="232" t="s">
        <v>3981</v>
      </c>
      <c r="G128" s="233" t="s">
        <v>1676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3982</v>
      </c>
    </row>
    <row r="129" s="2" customFormat="1" ht="49.05" customHeight="1">
      <c r="A129" s="39"/>
      <c r="B129" s="40"/>
      <c r="C129" s="230" t="s">
        <v>94</v>
      </c>
      <c r="D129" s="230" t="s">
        <v>283</v>
      </c>
      <c r="E129" s="231" t="s">
        <v>3983</v>
      </c>
      <c r="F129" s="232" t="s">
        <v>3984</v>
      </c>
      <c r="G129" s="233" t="s">
        <v>1676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3985</v>
      </c>
    </row>
    <row r="130" s="2" customFormat="1" ht="49.05" customHeight="1">
      <c r="A130" s="39"/>
      <c r="B130" s="40"/>
      <c r="C130" s="230" t="s">
        <v>119</v>
      </c>
      <c r="D130" s="230" t="s">
        <v>283</v>
      </c>
      <c r="E130" s="231" t="s">
        <v>3986</v>
      </c>
      <c r="F130" s="232" t="s">
        <v>3987</v>
      </c>
      <c r="G130" s="233" t="s">
        <v>1676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3988</v>
      </c>
    </row>
    <row r="131" s="2" customFormat="1" ht="66.75" customHeight="1">
      <c r="A131" s="39"/>
      <c r="B131" s="40"/>
      <c r="C131" s="230" t="s">
        <v>301</v>
      </c>
      <c r="D131" s="230" t="s">
        <v>283</v>
      </c>
      <c r="E131" s="231" t="s">
        <v>3989</v>
      </c>
      <c r="F131" s="232" t="s">
        <v>3990</v>
      </c>
      <c r="G131" s="233" t="s">
        <v>1676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3991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3992</v>
      </c>
      <c r="F132" s="232" t="s">
        <v>3993</v>
      </c>
      <c r="G132" s="233" t="s">
        <v>1676</v>
      </c>
      <c r="H132" s="234">
        <v>44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3994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3995</v>
      </c>
      <c r="F133" s="232" t="s">
        <v>3996</v>
      </c>
      <c r="G133" s="233" t="s">
        <v>1676</v>
      </c>
      <c r="H133" s="234">
        <v>22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3997</v>
      </c>
    </row>
    <row r="134" s="2" customFormat="1" ht="49.05" customHeight="1">
      <c r="A134" s="39"/>
      <c r="B134" s="40"/>
      <c r="C134" s="230" t="s">
        <v>318</v>
      </c>
      <c r="D134" s="230" t="s">
        <v>283</v>
      </c>
      <c r="E134" s="231" t="s">
        <v>3998</v>
      </c>
      <c r="F134" s="232" t="s">
        <v>3999</v>
      </c>
      <c r="G134" s="233" t="s">
        <v>410</v>
      </c>
      <c r="H134" s="234">
        <v>1200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4000</v>
      </c>
    </row>
    <row r="135" s="2" customFormat="1" ht="49.05" customHeight="1">
      <c r="A135" s="39"/>
      <c r="B135" s="40"/>
      <c r="C135" s="230" t="s">
        <v>311</v>
      </c>
      <c r="D135" s="230" t="s">
        <v>283</v>
      </c>
      <c r="E135" s="231" t="s">
        <v>4001</v>
      </c>
      <c r="F135" s="232" t="s">
        <v>4002</v>
      </c>
      <c r="G135" s="233" t="s">
        <v>410</v>
      </c>
      <c r="H135" s="234">
        <v>420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4003</v>
      </c>
    </row>
    <row r="136" s="2" customFormat="1" ht="21.75" customHeight="1">
      <c r="A136" s="39"/>
      <c r="B136" s="40"/>
      <c r="C136" s="230" t="s">
        <v>328</v>
      </c>
      <c r="D136" s="230" t="s">
        <v>283</v>
      </c>
      <c r="E136" s="231" t="s">
        <v>4004</v>
      </c>
      <c r="F136" s="232" t="s">
        <v>4005</v>
      </c>
      <c r="G136" s="233" t="s">
        <v>410</v>
      </c>
      <c r="H136" s="234">
        <v>180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4006</v>
      </c>
    </row>
    <row r="137" s="2" customFormat="1" ht="16.5" customHeight="1">
      <c r="A137" s="39"/>
      <c r="B137" s="40"/>
      <c r="C137" s="230" t="s">
        <v>375</v>
      </c>
      <c r="D137" s="230" t="s">
        <v>283</v>
      </c>
      <c r="E137" s="231" t="s">
        <v>4007</v>
      </c>
      <c r="F137" s="232" t="s">
        <v>3771</v>
      </c>
      <c r="G137" s="233" t="s">
        <v>410</v>
      </c>
      <c r="H137" s="234">
        <v>1800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4008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4009</v>
      </c>
      <c r="F138" s="232" t="s">
        <v>4010</v>
      </c>
      <c r="G138" s="233" t="s">
        <v>1676</v>
      </c>
      <c r="H138" s="234">
        <v>22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4011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4012</v>
      </c>
      <c r="F139" s="232" t="s">
        <v>4013</v>
      </c>
      <c r="G139" s="233" t="s">
        <v>1676</v>
      </c>
      <c r="H139" s="234">
        <v>22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4014</v>
      </c>
    </row>
    <row r="140" s="2" customFormat="1" ht="37.8" customHeight="1">
      <c r="A140" s="39"/>
      <c r="B140" s="40"/>
      <c r="C140" s="230" t="s">
        <v>413</v>
      </c>
      <c r="D140" s="230" t="s">
        <v>283</v>
      </c>
      <c r="E140" s="231" t="s">
        <v>3719</v>
      </c>
      <c r="F140" s="232" t="s">
        <v>3720</v>
      </c>
      <c r="G140" s="233" t="s">
        <v>1676</v>
      </c>
      <c r="H140" s="234">
        <v>360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4015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3722</v>
      </c>
      <c r="F141" s="232" t="s">
        <v>3723</v>
      </c>
      <c r="G141" s="233" t="s">
        <v>1676</v>
      </c>
      <c r="H141" s="234">
        <v>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4016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4017</v>
      </c>
      <c r="F142" s="232" t="s">
        <v>4018</v>
      </c>
      <c r="G142" s="233" t="s">
        <v>1421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4019</v>
      </c>
    </row>
    <row r="143" s="2" customFormat="1" ht="44.25" customHeight="1">
      <c r="A143" s="39"/>
      <c r="B143" s="40"/>
      <c r="C143" s="230" t="s">
        <v>610</v>
      </c>
      <c r="D143" s="230" t="s">
        <v>283</v>
      </c>
      <c r="E143" s="231" t="s">
        <v>3728</v>
      </c>
      <c r="F143" s="232" t="s">
        <v>3729</v>
      </c>
      <c r="G143" s="233" t="s">
        <v>410</v>
      </c>
      <c r="H143" s="234">
        <v>12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4020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3731</v>
      </c>
      <c r="F144" s="232" t="s">
        <v>3732</v>
      </c>
      <c r="G144" s="233" t="s">
        <v>1676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4021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3734</v>
      </c>
      <c r="F145" s="232" t="s">
        <v>3735</v>
      </c>
      <c r="G145" s="233" t="s">
        <v>1676</v>
      </c>
      <c r="H145" s="234">
        <v>15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4022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3737</v>
      </c>
      <c r="F146" s="232" t="s">
        <v>3738</v>
      </c>
      <c r="G146" s="233" t="s">
        <v>410</v>
      </c>
      <c r="H146" s="234">
        <v>14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4023</v>
      </c>
    </row>
    <row r="147" s="2" customFormat="1" ht="37.8" customHeight="1">
      <c r="A147" s="39"/>
      <c r="B147" s="40"/>
      <c r="C147" s="230" t="s">
        <v>7</v>
      </c>
      <c r="D147" s="230" t="s">
        <v>283</v>
      </c>
      <c r="E147" s="231" t="s">
        <v>3743</v>
      </c>
      <c r="F147" s="232" t="s">
        <v>3744</v>
      </c>
      <c r="G147" s="233" t="s">
        <v>410</v>
      </c>
      <c r="H147" s="234">
        <v>44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4024</v>
      </c>
    </row>
    <row r="148" s="2" customFormat="1" ht="37.8" customHeight="1">
      <c r="A148" s="39"/>
      <c r="B148" s="40"/>
      <c r="C148" s="230" t="s">
        <v>633</v>
      </c>
      <c r="D148" s="230" t="s">
        <v>283</v>
      </c>
      <c r="E148" s="231" t="s">
        <v>3746</v>
      </c>
      <c r="F148" s="232" t="s">
        <v>3747</v>
      </c>
      <c r="G148" s="233" t="s">
        <v>410</v>
      </c>
      <c r="H148" s="234">
        <v>25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4025</v>
      </c>
    </row>
    <row r="149" s="2" customFormat="1" ht="24.15" customHeight="1">
      <c r="A149" s="39"/>
      <c r="B149" s="40"/>
      <c r="C149" s="230" t="s">
        <v>638</v>
      </c>
      <c r="D149" s="230" t="s">
        <v>283</v>
      </c>
      <c r="E149" s="231" t="s">
        <v>3749</v>
      </c>
      <c r="F149" s="232" t="s">
        <v>3750</v>
      </c>
      <c r="G149" s="233" t="s">
        <v>1676</v>
      </c>
      <c r="H149" s="234">
        <v>200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4026</v>
      </c>
    </row>
    <row r="150" s="2" customFormat="1" ht="24.15" customHeight="1">
      <c r="A150" s="39"/>
      <c r="B150" s="40"/>
      <c r="C150" s="230" t="s">
        <v>643</v>
      </c>
      <c r="D150" s="230" t="s">
        <v>283</v>
      </c>
      <c r="E150" s="231" t="s">
        <v>3752</v>
      </c>
      <c r="F150" s="232" t="s">
        <v>3753</v>
      </c>
      <c r="G150" s="233" t="s">
        <v>1676</v>
      </c>
      <c r="H150" s="234">
        <v>200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4027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3755</v>
      </c>
      <c r="F151" s="232" t="s">
        <v>3756</v>
      </c>
      <c r="G151" s="233" t="s">
        <v>1676</v>
      </c>
      <c r="H151" s="234">
        <v>300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4028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3758</v>
      </c>
      <c r="F152" s="232" t="s">
        <v>3759</v>
      </c>
      <c r="G152" s="233" t="s">
        <v>1676</v>
      </c>
      <c r="H152" s="234">
        <v>200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4029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3779</v>
      </c>
      <c r="F153" s="232" t="s">
        <v>3780</v>
      </c>
      <c r="G153" s="233" t="s">
        <v>3781</v>
      </c>
      <c r="H153" s="234">
        <v>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4030</v>
      </c>
    </row>
    <row r="154" s="2" customFormat="1" ht="24.15" customHeight="1">
      <c r="A154" s="39"/>
      <c r="B154" s="40"/>
      <c r="C154" s="230" t="s">
        <v>682</v>
      </c>
      <c r="D154" s="230" t="s">
        <v>283</v>
      </c>
      <c r="E154" s="231" t="s">
        <v>3783</v>
      </c>
      <c r="F154" s="232" t="s">
        <v>3784</v>
      </c>
      <c r="G154" s="233" t="s">
        <v>286</v>
      </c>
      <c r="H154" s="234">
        <v>195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4031</v>
      </c>
    </row>
    <row r="155" s="2" customFormat="1" ht="37.8" customHeight="1">
      <c r="A155" s="39"/>
      <c r="B155" s="40"/>
      <c r="C155" s="230" t="s">
        <v>688</v>
      </c>
      <c r="D155" s="230" t="s">
        <v>283</v>
      </c>
      <c r="E155" s="231" t="s">
        <v>3786</v>
      </c>
      <c r="F155" s="232" t="s">
        <v>3787</v>
      </c>
      <c r="G155" s="233" t="s">
        <v>286</v>
      </c>
      <c r="H155" s="234">
        <v>780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4032</v>
      </c>
    </row>
    <row r="156" s="2" customFormat="1" ht="24.15" customHeight="1">
      <c r="A156" s="39"/>
      <c r="B156" s="40"/>
      <c r="C156" s="230" t="s">
        <v>694</v>
      </c>
      <c r="D156" s="230" t="s">
        <v>283</v>
      </c>
      <c r="E156" s="231" t="s">
        <v>3789</v>
      </c>
      <c r="F156" s="232" t="s">
        <v>3790</v>
      </c>
      <c r="G156" s="233" t="s">
        <v>286</v>
      </c>
      <c r="H156" s="234">
        <v>195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4033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3792</v>
      </c>
      <c r="F157" s="232" t="s">
        <v>3793</v>
      </c>
      <c r="G157" s="233" t="s">
        <v>304</v>
      </c>
      <c r="H157" s="234">
        <v>0.80000000000000004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4034</v>
      </c>
    </row>
    <row r="158" s="2" customFormat="1" ht="24.15" customHeight="1">
      <c r="A158" s="39"/>
      <c r="B158" s="40"/>
      <c r="C158" s="230" t="s">
        <v>706</v>
      </c>
      <c r="D158" s="230" t="s">
        <v>283</v>
      </c>
      <c r="E158" s="231" t="s">
        <v>4035</v>
      </c>
      <c r="F158" s="232" t="s">
        <v>3796</v>
      </c>
      <c r="G158" s="233" t="s">
        <v>1421</v>
      </c>
      <c r="H158" s="234">
        <v>1</v>
      </c>
      <c r="I158" s="235"/>
      <c r="J158" s="236">
        <f>ROUND(I158*H158,2)</f>
        <v>0</v>
      </c>
      <c r="K158" s="237"/>
      <c r="L158" s="45"/>
      <c r="M158" s="307" t="s">
        <v>1</v>
      </c>
      <c r="N158" s="308" t="s">
        <v>42</v>
      </c>
      <c r="O158" s="309"/>
      <c r="P158" s="310">
        <f>O158*H158</f>
        <v>0</v>
      </c>
      <c r="Q158" s="310">
        <v>0</v>
      </c>
      <c r="R158" s="310">
        <f>Q158*H158</f>
        <v>0</v>
      </c>
      <c r="S158" s="310">
        <v>0</v>
      </c>
      <c r="T158" s="3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4036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JZPxOZErGTMXAXhNbPjhCswGiBopA82zzDWG4ffhhceVzs3Yd1pkKX+HqxIRn/S9EHQj5Og0yqlwuwoIqIV+0Q==" hashValue="Nn4pNXJlwIKJY8cl4Vs+jhRdYZKOyg12CcrD+M0riOb+Q+x8SyLR8zKZ4TILINM9Ce7VuO+on+56KGuwTHub5Q==" algorithmName="SHA-512" password="CC35"/>
  <autoFilter ref="C124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ROUND((SUM(BE125:BE185)),  2)</f>
        <v>0</v>
      </c>
      <c r="G37" s="39"/>
      <c r="H37" s="39"/>
      <c r="I37" s="166">
        <v>0.20999999999999999</v>
      </c>
      <c r="J37" s="165">
        <f>ROUND(((SUM(BE125:BE185))*I37),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ROUND((SUM(BF125:BF185)),  2)</f>
        <v>0</v>
      </c>
      <c r="G38" s="39"/>
      <c r="H38" s="39"/>
      <c r="I38" s="166">
        <v>0.12</v>
      </c>
      <c r="J38" s="165">
        <f>ROUND(((SUM(BF125:BF185))*I38),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ROUND((SUM(BH125:BH185)),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I.1.2.6.8 - Dorozumívací zařízení sestra-pacient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4038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I.1.2.6.8 - Dorozumívací zařízení sestra-pacient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SUM(P127:P185)</f>
        <v>0</v>
      </c>
      <c r="Q126" s="222"/>
      <c r="R126" s="223">
        <f>SUM(R127:R185)</f>
        <v>0</v>
      </c>
      <c r="S126" s="222"/>
      <c r="T126" s="224">
        <f>SUM(T127:T185)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SUM(BK127:BK185)</f>
        <v>0</v>
      </c>
    </row>
    <row r="127" s="2" customFormat="1" ht="33" customHeight="1">
      <c r="A127" s="39"/>
      <c r="B127" s="40"/>
      <c r="C127" s="230" t="s">
        <v>84</v>
      </c>
      <c r="D127" s="230" t="s">
        <v>283</v>
      </c>
      <c r="E127" s="231" t="s">
        <v>3977</v>
      </c>
      <c r="F127" s="232" t="s">
        <v>3978</v>
      </c>
      <c r="G127" s="233" t="s">
        <v>3657</v>
      </c>
      <c r="H127" s="234">
        <v>46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4039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4040</v>
      </c>
      <c r="F128" s="232" t="s">
        <v>4041</v>
      </c>
      <c r="G128" s="233" t="s">
        <v>1676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4042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4043</v>
      </c>
      <c r="F129" s="232" t="s">
        <v>4044</v>
      </c>
      <c r="G129" s="233" t="s">
        <v>1676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4045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4046</v>
      </c>
      <c r="F130" s="232" t="s">
        <v>4047</v>
      </c>
      <c r="G130" s="233" t="s">
        <v>1676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4048</v>
      </c>
    </row>
    <row r="131" s="2" customFormat="1" ht="16.5" customHeight="1">
      <c r="A131" s="39"/>
      <c r="B131" s="40"/>
      <c r="C131" s="230" t="s">
        <v>301</v>
      </c>
      <c r="D131" s="230" t="s">
        <v>283</v>
      </c>
      <c r="E131" s="231" t="s">
        <v>4049</v>
      </c>
      <c r="F131" s="232" t="s">
        <v>4050</v>
      </c>
      <c r="G131" s="233" t="s">
        <v>1676</v>
      </c>
      <c r="H131" s="234">
        <v>19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4051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4052</v>
      </c>
      <c r="F132" s="232" t="s">
        <v>4053</v>
      </c>
      <c r="G132" s="233" t="s">
        <v>1676</v>
      </c>
      <c r="H132" s="234">
        <v>19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4054</v>
      </c>
    </row>
    <row r="133" s="2" customFormat="1" ht="16.5" customHeight="1">
      <c r="A133" s="39"/>
      <c r="B133" s="40"/>
      <c r="C133" s="230" t="s">
        <v>313</v>
      </c>
      <c r="D133" s="230" t="s">
        <v>283</v>
      </c>
      <c r="E133" s="231" t="s">
        <v>4055</v>
      </c>
      <c r="F133" s="232" t="s">
        <v>4056</v>
      </c>
      <c r="G133" s="233" t="s">
        <v>1676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4057</v>
      </c>
    </row>
    <row r="134" s="2" customFormat="1" ht="16.5" customHeight="1">
      <c r="A134" s="39"/>
      <c r="B134" s="40"/>
      <c r="C134" s="230" t="s">
        <v>318</v>
      </c>
      <c r="D134" s="230" t="s">
        <v>283</v>
      </c>
      <c r="E134" s="231" t="s">
        <v>4058</v>
      </c>
      <c r="F134" s="232" t="s">
        <v>4059</v>
      </c>
      <c r="G134" s="233" t="s">
        <v>1676</v>
      </c>
      <c r="H134" s="234">
        <v>12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4060</v>
      </c>
    </row>
    <row r="135" s="2" customFormat="1" ht="16.5" customHeight="1">
      <c r="A135" s="39"/>
      <c r="B135" s="40"/>
      <c r="C135" s="230" t="s">
        <v>311</v>
      </c>
      <c r="D135" s="230" t="s">
        <v>283</v>
      </c>
      <c r="E135" s="231" t="s">
        <v>4061</v>
      </c>
      <c r="F135" s="232" t="s">
        <v>4062</v>
      </c>
      <c r="G135" s="233" t="s">
        <v>1676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4063</v>
      </c>
    </row>
    <row r="136" s="2" customFormat="1" ht="16.5" customHeight="1">
      <c r="A136" s="39"/>
      <c r="B136" s="40"/>
      <c r="C136" s="230" t="s">
        <v>328</v>
      </c>
      <c r="D136" s="230" t="s">
        <v>283</v>
      </c>
      <c r="E136" s="231" t="s">
        <v>4064</v>
      </c>
      <c r="F136" s="232" t="s">
        <v>4065</v>
      </c>
      <c r="G136" s="233" t="s">
        <v>1676</v>
      </c>
      <c r="H136" s="234">
        <v>12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4066</v>
      </c>
    </row>
    <row r="137" s="2" customFormat="1" ht="16.5" customHeight="1">
      <c r="A137" s="39"/>
      <c r="B137" s="40"/>
      <c r="C137" s="230" t="s">
        <v>375</v>
      </c>
      <c r="D137" s="230" t="s">
        <v>283</v>
      </c>
      <c r="E137" s="231" t="s">
        <v>4067</v>
      </c>
      <c r="F137" s="232" t="s">
        <v>4068</v>
      </c>
      <c r="G137" s="233" t="s">
        <v>1676</v>
      </c>
      <c r="H137" s="234">
        <v>10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4069</v>
      </c>
    </row>
    <row r="138" s="2" customFormat="1" ht="16.5" customHeight="1">
      <c r="A138" s="39"/>
      <c r="B138" s="40"/>
      <c r="C138" s="230" t="s">
        <v>8</v>
      </c>
      <c r="D138" s="230" t="s">
        <v>283</v>
      </c>
      <c r="E138" s="231" t="s">
        <v>4070</v>
      </c>
      <c r="F138" s="232" t="s">
        <v>4071</v>
      </c>
      <c r="G138" s="233" t="s">
        <v>1676</v>
      </c>
      <c r="H138" s="234">
        <v>12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4072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4073</v>
      </c>
      <c r="F139" s="232" t="s">
        <v>4074</v>
      </c>
      <c r="G139" s="233" t="s">
        <v>1676</v>
      </c>
      <c r="H139" s="234">
        <v>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4075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4076</v>
      </c>
      <c r="F140" s="232" t="s">
        <v>4077</v>
      </c>
      <c r="G140" s="233" t="s">
        <v>1676</v>
      </c>
      <c r="H140" s="234">
        <v>15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4078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4079</v>
      </c>
      <c r="F141" s="232" t="s">
        <v>4080</v>
      </c>
      <c r="G141" s="233" t="s">
        <v>1676</v>
      </c>
      <c r="H141" s="234">
        <v>7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4081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4082</v>
      </c>
      <c r="F142" s="232" t="s">
        <v>4083</v>
      </c>
      <c r="G142" s="233" t="s">
        <v>1676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4084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4085</v>
      </c>
      <c r="F143" s="232" t="s">
        <v>4086</v>
      </c>
      <c r="G143" s="233" t="s">
        <v>1676</v>
      </c>
      <c r="H143" s="234">
        <v>19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4087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4088</v>
      </c>
      <c r="F144" s="232" t="s">
        <v>4089</v>
      </c>
      <c r="G144" s="233" t="s">
        <v>1676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4090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4091</v>
      </c>
      <c r="F145" s="232" t="s">
        <v>4092</v>
      </c>
      <c r="G145" s="233" t="s">
        <v>1676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4093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4094</v>
      </c>
      <c r="F146" s="232" t="s">
        <v>4095</v>
      </c>
      <c r="G146" s="233" t="s">
        <v>1676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4096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4097</v>
      </c>
      <c r="F147" s="232" t="s">
        <v>4098</v>
      </c>
      <c r="G147" s="233" t="s">
        <v>1676</v>
      </c>
      <c r="H147" s="234">
        <v>35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4099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4100</v>
      </c>
      <c r="F148" s="232" t="s">
        <v>4101</v>
      </c>
      <c r="G148" s="233" t="s">
        <v>1676</v>
      </c>
      <c r="H148" s="234">
        <v>22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4102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4103</v>
      </c>
      <c r="F149" s="232" t="s">
        <v>4104</v>
      </c>
      <c r="G149" s="233" t="s">
        <v>1676</v>
      </c>
      <c r="H149" s="234">
        <v>13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4105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4106</v>
      </c>
      <c r="F150" s="232" t="s">
        <v>4107</v>
      </c>
      <c r="G150" s="233" t="s">
        <v>1676</v>
      </c>
      <c r="H150" s="234">
        <v>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4108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4109</v>
      </c>
      <c r="F151" s="232" t="s">
        <v>4110</v>
      </c>
      <c r="G151" s="233" t="s">
        <v>1676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4111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4112</v>
      </c>
      <c r="F152" s="232" t="s">
        <v>4113</v>
      </c>
      <c r="G152" s="233" t="s">
        <v>1676</v>
      </c>
      <c r="H152" s="234">
        <v>44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4114</v>
      </c>
    </row>
    <row r="153" s="2" customFormat="1" ht="62.7" customHeight="1">
      <c r="A153" s="39"/>
      <c r="B153" s="40"/>
      <c r="C153" s="230" t="s">
        <v>675</v>
      </c>
      <c r="D153" s="230" t="s">
        <v>283</v>
      </c>
      <c r="E153" s="231" t="s">
        <v>4115</v>
      </c>
      <c r="F153" s="232" t="s">
        <v>4116</v>
      </c>
      <c r="G153" s="233" t="s">
        <v>1676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4117</v>
      </c>
    </row>
    <row r="154" s="2" customFormat="1" ht="55.5" customHeight="1">
      <c r="A154" s="39"/>
      <c r="B154" s="40"/>
      <c r="C154" s="230" t="s">
        <v>682</v>
      </c>
      <c r="D154" s="230" t="s">
        <v>283</v>
      </c>
      <c r="E154" s="231" t="s">
        <v>4118</v>
      </c>
      <c r="F154" s="232" t="s">
        <v>4119</v>
      </c>
      <c r="G154" s="233" t="s">
        <v>1676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4120</v>
      </c>
    </row>
    <row r="155" s="2" customFormat="1" ht="62.7" customHeight="1">
      <c r="A155" s="39"/>
      <c r="B155" s="40"/>
      <c r="C155" s="230" t="s">
        <v>688</v>
      </c>
      <c r="D155" s="230" t="s">
        <v>283</v>
      </c>
      <c r="E155" s="231" t="s">
        <v>4121</v>
      </c>
      <c r="F155" s="232" t="s">
        <v>4122</v>
      </c>
      <c r="G155" s="233" t="s">
        <v>1676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4123</v>
      </c>
    </row>
    <row r="156" s="2" customFormat="1" ht="62.7" customHeight="1">
      <c r="A156" s="39"/>
      <c r="B156" s="40"/>
      <c r="C156" s="230" t="s">
        <v>694</v>
      </c>
      <c r="D156" s="230" t="s">
        <v>283</v>
      </c>
      <c r="E156" s="231" t="s">
        <v>4124</v>
      </c>
      <c r="F156" s="232" t="s">
        <v>4125</v>
      </c>
      <c r="G156" s="233" t="s">
        <v>1676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4126</v>
      </c>
    </row>
    <row r="157" s="2" customFormat="1" ht="16.5" customHeight="1">
      <c r="A157" s="39"/>
      <c r="B157" s="40"/>
      <c r="C157" s="230" t="s">
        <v>700</v>
      </c>
      <c r="D157" s="230" t="s">
        <v>283</v>
      </c>
      <c r="E157" s="231" t="s">
        <v>4127</v>
      </c>
      <c r="F157" s="232" t="s">
        <v>4128</v>
      </c>
      <c r="G157" s="233" t="s">
        <v>3657</v>
      </c>
      <c r="H157" s="234">
        <v>48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4129</v>
      </c>
    </row>
    <row r="158" s="2" customFormat="1" ht="16.5" customHeight="1">
      <c r="A158" s="39"/>
      <c r="B158" s="40"/>
      <c r="C158" s="230" t="s">
        <v>706</v>
      </c>
      <c r="D158" s="230" t="s">
        <v>283</v>
      </c>
      <c r="E158" s="231" t="s">
        <v>4130</v>
      </c>
      <c r="F158" s="232" t="s">
        <v>4131</v>
      </c>
      <c r="G158" s="233" t="s">
        <v>1676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4132</v>
      </c>
    </row>
    <row r="159" s="2" customFormat="1" ht="16.5" customHeight="1">
      <c r="A159" s="39"/>
      <c r="B159" s="40"/>
      <c r="C159" s="230" t="s">
        <v>712</v>
      </c>
      <c r="D159" s="230" t="s">
        <v>283</v>
      </c>
      <c r="E159" s="231" t="s">
        <v>4133</v>
      </c>
      <c r="F159" s="232" t="s">
        <v>4134</v>
      </c>
      <c r="G159" s="233" t="s">
        <v>1676</v>
      </c>
      <c r="H159" s="234">
        <v>89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4135</v>
      </c>
    </row>
    <row r="160" s="2" customFormat="1" ht="33" customHeight="1">
      <c r="A160" s="39"/>
      <c r="B160" s="40"/>
      <c r="C160" s="230" t="s">
        <v>716</v>
      </c>
      <c r="D160" s="230" t="s">
        <v>283</v>
      </c>
      <c r="E160" s="231" t="s">
        <v>4136</v>
      </c>
      <c r="F160" s="232" t="s">
        <v>4137</v>
      </c>
      <c r="G160" s="233" t="s">
        <v>410</v>
      </c>
      <c r="H160" s="234">
        <v>680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4138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3716</v>
      </c>
      <c r="F161" s="232" t="s">
        <v>3717</v>
      </c>
      <c r="G161" s="233" t="s">
        <v>410</v>
      </c>
      <c r="H161" s="234">
        <v>60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2322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2322</v>
      </c>
      <c r="BM161" s="242" t="s">
        <v>4139</v>
      </c>
    </row>
    <row r="162" s="2" customFormat="1" ht="16.5" customHeight="1">
      <c r="A162" s="39"/>
      <c r="B162" s="40"/>
      <c r="C162" s="230" t="s">
        <v>724</v>
      </c>
      <c r="D162" s="230" t="s">
        <v>283</v>
      </c>
      <c r="E162" s="231" t="s">
        <v>4007</v>
      </c>
      <c r="F162" s="232" t="s">
        <v>3771</v>
      </c>
      <c r="G162" s="233" t="s">
        <v>410</v>
      </c>
      <c r="H162" s="234">
        <v>740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2322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2322</v>
      </c>
      <c r="BM162" s="242" t="s">
        <v>4140</v>
      </c>
    </row>
    <row r="163" s="2" customFormat="1" ht="24.15" customHeight="1">
      <c r="A163" s="39"/>
      <c r="B163" s="40"/>
      <c r="C163" s="230" t="s">
        <v>729</v>
      </c>
      <c r="D163" s="230" t="s">
        <v>283</v>
      </c>
      <c r="E163" s="231" t="s">
        <v>4141</v>
      </c>
      <c r="F163" s="232" t="s">
        <v>4142</v>
      </c>
      <c r="G163" s="233" t="s">
        <v>1676</v>
      </c>
      <c r="H163" s="234">
        <v>13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2322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2322</v>
      </c>
      <c r="BM163" s="242" t="s">
        <v>4143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4144</v>
      </c>
      <c r="F164" s="232" t="s">
        <v>4145</v>
      </c>
      <c r="G164" s="233" t="s">
        <v>1676</v>
      </c>
      <c r="H164" s="234">
        <v>61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4146</v>
      </c>
    </row>
    <row r="165" s="2" customFormat="1" ht="24.15" customHeight="1">
      <c r="A165" s="39"/>
      <c r="B165" s="40"/>
      <c r="C165" s="230" t="s">
        <v>737</v>
      </c>
      <c r="D165" s="230" t="s">
        <v>283</v>
      </c>
      <c r="E165" s="231" t="s">
        <v>4012</v>
      </c>
      <c r="F165" s="232" t="s">
        <v>4013</v>
      </c>
      <c r="G165" s="233" t="s">
        <v>1676</v>
      </c>
      <c r="H165" s="234">
        <v>74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2322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2322</v>
      </c>
      <c r="BM165" s="242" t="s">
        <v>4147</v>
      </c>
    </row>
    <row r="166" s="2" customFormat="1" ht="24.15" customHeight="1">
      <c r="A166" s="39"/>
      <c r="B166" s="40"/>
      <c r="C166" s="230" t="s">
        <v>743</v>
      </c>
      <c r="D166" s="230" t="s">
        <v>283</v>
      </c>
      <c r="E166" s="231" t="s">
        <v>4148</v>
      </c>
      <c r="F166" s="232" t="s">
        <v>4149</v>
      </c>
      <c r="G166" s="233" t="s">
        <v>1676</v>
      </c>
      <c r="H166" s="234">
        <v>7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2322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2322</v>
      </c>
      <c r="BM166" s="242" t="s">
        <v>4150</v>
      </c>
    </row>
    <row r="167" s="2" customFormat="1" ht="37.8" customHeight="1">
      <c r="A167" s="39"/>
      <c r="B167" s="40"/>
      <c r="C167" s="230" t="s">
        <v>749</v>
      </c>
      <c r="D167" s="230" t="s">
        <v>283</v>
      </c>
      <c r="E167" s="231" t="s">
        <v>3743</v>
      </c>
      <c r="F167" s="232" t="s">
        <v>3744</v>
      </c>
      <c r="G167" s="233" t="s">
        <v>410</v>
      </c>
      <c r="H167" s="234">
        <v>120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2322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2322</v>
      </c>
      <c r="BM167" s="242" t="s">
        <v>4151</v>
      </c>
    </row>
    <row r="168" s="2" customFormat="1" ht="37.8" customHeight="1">
      <c r="A168" s="39"/>
      <c r="B168" s="40"/>
      <c r="C168" s="230" t="s">
        <v>768</v>
      </c>
      <c r="D168" s="230" t="s">
        <v>283</v>
      </c>
      <c r="E168" s="231" t="s">
        <v>3746</v>
      </c>
      <c r="F168" s="232" t="s">
        <v>3747</v>
      </c>
      <c r="G168" s="233" t="s">
        <v>410</v>
      </c>
      <c r="H168" s="234">
        <v>150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2322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2322</v>
      </c>
      <c r="BM168" s="242" t="s">
        <v>4152</v>
      </c>
    </row>
    <row r="169" s="2" customFormat="1" ht="24.15" customHeight="1">
      <c r="A169" s="39"/>
      <c r="B169" s="40"/>
      <c r="C169" s="230" t="s">
        <v>785</v>
      </c>
      <c r="D169" s="230" t="s">
        <v>283</v>
      </c>
      <c r="E169" s="231" t="s">
        <v>3749</v>
      </c>
      <c r="F169" s="232" t="s">
        <v>3750</v>
      </c>
      <c r="G169" s="233" t="s">
        <v>1676</v>
      </c>
      <c r="H169" s="234">
        <v>800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2322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2322</v>
      </c>
      <c r="BM169" s="242" t="s">
        <v>4153</v>
      </c>
    </row>
    <row r="170" s="2" customFormat="1" ht="24.15" customHeight="1">
      <c r="A170" s="39"/>
      <c r="B170" s="40"/>
      <c r="C170" s="230" t="s">
        <v>830</v>
      </c>
      <c r="D170" s="230" t="s">
        <v>283</v>
      </c>
      <c r="E170" s="231" t="s">
        <v>3752</v>
      </c>
      <c r="F170" s="232" t="s">
        <v>3753</v>
      </c>
      <c r="G170" s="233" t="s">
        <v>1676</v>
      </c>
      <c r="H170" s="234">
        <v>800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2322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2322</v>
      </c>
      <c r="BM170" s="242" t="s">
        <v>4154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3755</v>
      </c>
      <c r="F171" s="232" t="s">
        <v>3756</v>
      </c>
      <c r="G171" s="233" t="s">
        <v>1676</v>
      </c>
      <c r="H171" s="234">
        <v>800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2322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2322</v>
      </c>
      <c r="BM171" s="242" t="s">
        <v>4155</v>
      </c>
    </row>
    <row r="172" s="2" customFormat="1" ht="16.5" customHeight="1">
      <c r="A172" s="39"/>
      <c r="B172" s="40"/>
      <c r="C172" s="230" t="s">
        <v>1004</v>
      </c>
      <c r="D172" s="230" t="s">
        <v>283</v>
      </c>
      <c r="E172" s="231" t="s">
        <v>3758</v>
      </c>
      <c r="F172" s="232" t="s">
        <v>3759</v>
      </c>
      <c r="G172" s="233" t="s">
        <v>1676</v>
      </c>
      <c r="H172" s="234">
        <v>300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2322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2322</v>
      </c>
      <c r="BM172" s="242" t="s">
        <v>4156</v>
      </c>
    </row>
    <row r="173" s="2" customFormat="1" ht="33" customHeight="1">
      <c r="A173" s="39"/>
      <c r="B173" s="40"/>
      <c r="C173" s="230" t="s">
        <v>662</v>
      </c>
      <c r="D173" s="230" t="s">
        <v>283</v>
      </c>
      <c r="E173" s="231" t="s">
        <v>4157</v>
      </c>
      <c r="F173" s="232" t="s">
        <v>4158</v>
      </c>
      <c r="G173" s="233" t="s">
        <v>1421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2322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2322</v>
      </c>
      <c r="BM173" s="242" t="s">
        <v>4159</v>
      </c>
    </row>
    <row r="174" s="2" customFormat="1" ht="24.15" customHeight="1">
      <c r="A174" s="39"/>
      <c r="B174" s="40"/>
      <c r="C174" s="230" t="s">
        <v>648</v>
      </c>
      <c r="D174" s="230" t="s">
        <v>283</v>
      </c>
      <c r="E174" s="231" t="s">
        <v>4160</v>
      </c>
      <c r="F174" s="232" t="s">
        <v>4161</v>
      </c>
      <c r="G174" s="233" t="s">
        <v>1421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2322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2322</v>
      </c>
      <c r="BM174" s="242" t="s">
        <v>4162</v>
      </c>
    </row>
    <row r="175" s="2" customFormat="1" ht="24.15" customHeight="1">
      <c r="A175" s="39"/>
      <c r="B175" s="40"/>
      <c r="C175" s="230" t="s">
        <v>1432</v>
      </c>
      <c r="D175" s="230" t="s">
        <v>283</v>
      </c>
      <c r="E175" s="231" t="s">
        <v>4163</v>
      </c>
      <c r="F175" s="232" t="s">
        <v>4164</v>
      </c>
      <c r="G175" s="233" t="s">
        <v>1421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2322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2322</v>
      </c>
      <c r="BM175" s="242" t="s">
        <v>4165</v>
      </c>
    </row>
    <row r="176" s="2" customFormat="1" ht="16.5" customHeight="1">
      <c r="A176" s="39"/>
      <c r="B176" s="40"/>
      <c r="C176" s="230" t="s">
        <v>1436</v>
      </c>
      <c r="D176" s="230" t="s">
        <v>283</v>
      </c>
      <c r="E176" s="231" t="s">
        <v>4166</v>
      </c>
      <c r="F176" s="232" t="s">
        <v>4167</v>
      </c>
      <c r="G176" s="233" t="s">
        <v>1676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2322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2322</v>
      </c>
      <c r="BM176" s="242" t="s">
        <v>4168</v>
      </c>
    </row>
    <row r="177" s="2" customFormat="1" ht="24.15" customHeight="1">
      <c r="A177" s="39"/>
      <c r="B177" s="40"/>
      <c r="C177" s="230" t="s">
        <v>1440</v>
      </c>
      <c r="D177" s="230" t="s">
        <v>283</v>
      </c>
      <c r="E177" s="231" t="s">
        <v>4169</v>
      </c>
      <c r="F177" s="232" t="s">
        <v>4170</v>
      </c>
      <c r="G177" s="233" t="s">
        <v>3657</v>
      </c>
      <c r="H177" s="234">
        <v>14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2322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2322</v>
      </c>
      <c r="BM177" s="242" t="s">
        <v>4171</v>
      </c>
    </row>
    <row r="178" s="2" customFormat="1" ht="33" customHeight="1">
      <c r="A178" s="39"/>
      <c r="B178" s="40"/>
      <c r="C178" s="230" t="s">
        <v>1444</v>
      </c>
      <c r="D178" s="230" t="s">
        <v>283</v>
      </c>
      <c r="E178" s="231" t="s">
        <v>4172</v>
      </c>
      <c r="F178" s="232" t="s">
        <v>4173</v>
      </c>
      <c r="G178" s="233" t="s">
        <v>3657</v>
      </c>
      <c r="H178" s="234">
        <v>8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2322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2322</v>
      </c>
      <c r="BM178" s="242" t="s">
        <v>4174</v>
      </c>
    </row>
    <row r="179" s="2" customFormat="1" ht="16.5" customHeight="1">
      <c r="A179" s="39"/>
      <c r="B179" s="40"/>
      <c r="C179" s="230" t="s">
        <v>1448</v>
      </c>
      <c r="D179" s="230" t="s">
        <v>283</v>
      </c>
      <c r="E179" s="231" t="s">
        <v>4175</v>
      </c>
      <c r="F179" s="232" t="s">
        <v>4176</v>
      </c>
      <c r="G179" s="233" t="s">
        <v>1421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2322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2322</v>
      </c>
      <c r="BM179" s="242" t="s">
        <v>4177</v>
      </c>
    </row>
    <row r="180" s="2" customFormat="1" ht="16.5" customHeight="1">
      <c r="A180" s="39"/>
      <c r="B180" s="40"/>
      <c r="C180" s="230" t="s">
        <v>1452</v>
      </c>
      <c r="D180" s="230" t="s">
        <v>283</v>
      </c>
      <c r="E180" s="231" t="s">
        <v>3779</v>
      </c>
      <c r="F180" s="232" t="s">
        <v>3780</v>
      </c>
      <c r="G180" s="233" t="s">
        <v>3781</v>
      </c>
      <c r="H180" s="234">
        <v>8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2322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2322</v>
      </c>
      <c r="BM180" s="242" t="s">
        <v>4178</v>
      </c>
    </row>
    <row r="181" s="2" customFormat="1" ht="24.15" customHeight="1">
      <c r="A181" s="39"/>
      <c r="B181" s="40"/>
      <c r="C181" s="230" t="s">
        <v>1456</v>
      </c>
      <c r="D181" s="230" t="s">
        <v>283</v>
      </c>
      <c r="E181" s="231" t="s">
        <v>3783</v>
      </c>
      <c r="F181" s="232" t="s">
        <v>3784</v>
      </c>
      <c r="G181" s="233" t="s">
        <v>286</v>
      </c>
      <c r="H181" s="234">
        <v>195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2322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2322</v>
      </c>
      <c r="BM181" s="242" t="s">
        <v>4179</v>
      </c>
    </row>
    <row r="182" s="2" customFormat="1" ht="37.8" customHeight="1">
      <c r="A182" s="39"/>
      <c r="B182" s="40"/>
      <c r="C182" s="230" t="s">
        <v>1460</v>
      </c>
      <c r="D182" s="230" t="s">
        <v>283</v>
      </c>
      <c r="E182" s="231" t="s">
        <v>3786</v>
      </c>
      <c r="F182" s="232" t="s">
        <v>3787</v>
      </c>
      <c r="G182" s="233" t="s">
        <v>286</v>
      </c>
      <c r="H182" s="234">
        <v>1560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2322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2322</v>
      </c>
      <c r="BM182" s="242" t="s">
        <v>4180</v>
      </c>
    </row>
    <row r="183" s="2" customFormat="1" ht="24.15" customHeight="1">
      <c r="A183" s="39"/>
      <c r="B183" s="40"/>
      <c r="C183" s="230" t="s">
        <v>1464</v>
      </c>
      <c r="D183" s="230" t="s">
        <v>283</v>
      </c>
      <c r="E183" s="231" t="s">
        <v>3789</v>
      </c>
      <c r="F183" s="232" t="s">
        <v>3790</v>
      </c>
      <c r="G183" s="233" t="s">
        <v>286</v>
      </c>
      <c r="H183" s="234">
        <v>195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2322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2322</v>
      </c>
      <c r="BM183" s="242" t="s">
        <v>4181</v>
      </c>
    </row>
    <row r="184" s="2" customFormat="1" ht="24.15" customHeight="1">
      <c r="A184" s="39"/>
      <c r="B184" s="40"/>
      <c r="C184" s="230" t="s">
        <v>1468</v>
      </c>
      <c r="D184" s="230" t="s">
        <v>283</v>
      </c>
      <c r="E184" s="231" t="s">
        <v>3792</v>
      </c>
      <c r="F184" s="232" t="s">
        <v>3793</v>
      </c>
      <c r="G184" s="233" t="s">
        <v>304</v>
      </c>
      <c r="H184" s="234">
        <v>2.5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2322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2322</v>
      </c>
      <c r="BM184" s="242" t="s">
        <v>4182</v>
      </c>
    </row>
    <row r="185" s="2" customFormat="1" ht="24.15" customHeight="1">
      <c r="A185" s="39"/>
      <c r="B185" s="40"/>
      <c r="C185" s="230" t="s">
        <v>1472</v>
      </c>
      <c r="D185" s="230" t="s">
        <v>283</v>
      </c>
      <c r="E185" s="231" t="s">
        <v>4183</v>
      </c>
      <c r="F185" s="232" t="s">
        <v>3796</v>
      </c>
      <c r="G185" s="233" t="s">
        <v>1421</v>
      </c>
      <c r="H185" s="234">
        <v>1</v>
      </c>
      <c r="I185" s="235"/>
      <c r="J185" s="236">
        <f>ROUND(I185*H185,2)</f>
        <v>0</v>
      </c>
      <c r="K185" s="237"/>
      <c r="L185" s="45"/>
      <c r="M185" s="307" t="s">
        <v>1</v>
      </c>
      <c r="N185" s="308" t="s">
        <v>42</v>
      </c>
      <c r="O185" s="309"/>
      <c r="P185" s="310">
        <f>O185*H185</f>
        <v>0</v>
      </c>
      <c r="Q185" s="310">
        <v>0</v>
      </c>
      <c r="R185" s="310">
        <f>Q185*H185</f>
        <v>0</v>
      </c>
      <c r="S185" s="310">
        <v>0</v>
      </c>
      <c r="T185" s="3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2322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2322</v>
      </c>
      <c r="BM185" s="242" t="s">
        <v>4184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kcOojZt0MbkxESfVXbUWockFLpiJL25NeMq4OE7HHXBBv/AYwKdlyFHOc/3LHFMIZv44pQdycaEGzuomWjzWzA==" hashValue="IhLRseaejLmWOlWOEUFQHaEK3p8W3TtNtXHMaMaTzzWVZssU+F07VISnCZ3oDk+tjDzsEfqdWoLzOjmx4kGqIA==" algorithmName="SHA-512" password="CC35"/>
  <autoFilter ref="C124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ROUND((SUM(BE125:BE160)),  2)</f>
        <v>0</v>
      </c>
      <c r="G37" s="39"/>
      <c r="H37" s="39"/>
      <c r="I37" s="166">
        <v>0.20999999999999999</v>
      </c>
      <c r="J37" s="165">
        <f>ROUND(((SUM(BE125:BE160))*I37),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ROUND((SUM(BF125:BF160)),  2)</f>
        <v>0</v>
      </c>
      <c r="G38" s="39"/>
      <c r="H38" s="39"/>
      <c r="I38" s="166">
        <v>0.12</v>
      </c>
      <c r="J38" s="165">
        <f>ROUND(((SUM(BF125:BF160))*I38),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I.1.2.6.12 - Elektronická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4186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I.1.2.6.12 - Elektronická kontrola vstupu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SUM(P127:P160)</f>
        <v>0</v>
      </c>
      <c r="Q126" s="222"/>
      <c r="R126" s="223">
        <f>SUM(R127:R160)</f>
        <v>0</v>
      </c>
      <c r="S126" s="222"/>
      <c r="T126" s="224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SUM(BK127:BK160)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4187</v>
      </c>
      <c r="F127" s="232" t="s">
        <v>4188</v>
      </c>
      <c r="G127" s="233" t="s">
        <v>1676</v>
      </c>
      <c r="H127" s="234">
        <v>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4189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4190</v>
      </c>
      <c r="F128" s="232" t="s">
        <v>4191</v>
      </c>
      <c r="G128" s="233" t="s">
        <v>3657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4192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4193</v>
      </c>
      <c r="F129" s="232" t="s">
        <v>4194</v>
      </c>
      <c r="G129" s="233" t="s">
        <v>1676</v>
      </c>
      <c r="H129" s="234">
        <v>10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4195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4196</v>
      </c>
      <c r="F130" s="232" t="s">
        <v>4197</v>
      </c>
      <c r="G130" s="233" t="s">
        <v>3657</v>
      </c>
      <c r="H130" s="234">
        <v>8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4198</v>
      </c>
    </row>
    <row r="131" s="2" customFormat="1" ht="44.25" customHeight="1">
      <c r="A131" s="39"/>
      <c r="B131" s="40"/>
      <c r="C131" s="230" t="s">
        <v>301</v>
      </c>
      <c r="D131" s="230" t="s">
        <v>283</v>
      </c>
      <c r="E131" s="231" t="s">
        <v>4199</v>
      </c>
      <c r="F131" s="232" t="s">
        <v>4200</v>
      </c>
      <c r="G131" s="233" t="s">
        <v>1676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4201</v>
      </c>
    </row>
    <row r="132" s="2" customFormat="1" ht="44.25" customHeight="1">
      <c r="A132" s="39"/>
      <c r="B132" s="40"/>
      <c r="C132" s="230" t="s">
        <v>307</v>
      </c>
      <c r="D132" s="230" t="s">
        <v>283</v>
      </c>
      <c r="E132" s="231" t="s">
        <v>4202</v>
      </c>
      <c r="F132" s="232" t="s">
        <v>4203</v>
      </c>
      <c r="G132" s="233" t="s">
        <v>1676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4204</v>
      </c>
    </row>
    <row r="133" s="2" customFormat="1" ht="49.05" customHeight="1">
      <c r="A133" s="39"/>
      <c r="B133" s="40"/>
      <c r="C133" s="230" t="s">
        <v>313</v>
      </c>
      <c r="D133" s="230" t="s">
        <v>283</v>
      </c>
      <c r="E133" s="231" t="s">
        <v>4205</v>
      </c>
      <c r="F133" s="232" t="s">
        <v>4206</v>
      </c>
      <c r="G133" s="233" t="s">
        <v>1676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4207</v>
      </c>
    </row>
    <row r="134" s="2" customFormat="1" ht="37.8" customHeight="1">
      <c r="A134" s="39"/>
      <c r="B134" s="40"/>
      <c r="C134" s="230" t="s">
        <v>318</v>
      </c>
      <c r="D134" s="230" t="s">
        <v>283</v>
      </c>
      <c r="E134" s="231" t="s">
        <v>4208</v>
      </c>
      <c r="F134" s="232" t="s">
        <v>4209</v>
      </c>
      <c r="G134" s="233" t="s">
        <v>1676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4210</v>
      </c>
    </row>
    <row r="135" s="2" customFormat="1" ht="37.8" customHeight="1">
      <c r="A135" s="39"/>
      <c r="B135" s="40"/>
      <c r="C135" s="230" t="s">
        <v>311</v>
      </c>
      <c r="D135" s="230" t="s">
        <v>283</v>
      </c>
      <c r="E135" s="231" t="s">
        <v>4211</v>
      </c>
      <c r="F135" s="232" t="s">
        <v>4212</v>
      </c>
      <c r="G135" s="233" t="s">
        <v>1676</v>
      </c>
      <c r="H135" s="234">
        <v>5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4213</v>
      </c>
    </row>
    <row r="136" s="2" customFormat="1" ht="33" customHeight="1">
      <c r="A136" s="39"/>
      <c r="B136" s="40"/>
      <c r="C136" s="230" t="s">
        <v>328</v>
      </c>
      <c r="D136" s="230" t="s">
        <v>283</v>
      </c>
      <c r="E136" s="231" t="s">
        <v>4214</v>
      </c>
      <c r="F136" s="232" t="s">
        <v>4215</v>
      </c>
      <c r="G136" s="233" t="s">
        <v>1676</v>
      </c>
      <c r="H136" s="234">
        <v>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4216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4217</v>
      </c>
      <c r="F137" s="232" t="s">
        <v>4218</v>
      </c>
      <c r="G137" s="233" t="s">
        <v>1676</v>
      </c>
      <c r="H137" s="234">
        <v>20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4219</v>
      </c>
    </row>
    <row r="138" s="2" customFormat="1" ht="33" customHeight="1">
      <c r="A138" s="39"/>
      <c r="B138" s="40"/>
      <c r="C138" s="230" t="s">
        <v>8</v>
      </c>
      <c r="D138" s="230" t="s">
        <v>283</v>
      </c>
      <c r="E138" s="231" t="s">
        <v>4220</v>
      </c>
      <c r="F138" s="232" t="s">
        <v>4221</v>
      </c>
      <c r="G138" s="233" t="s">
        <v>3657</v>
      </c>
      <c r="H138" s="234">
        <v>34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4222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4223</v>
      </c>
      <c r="F139" s="232" t="s">
        <v>4224</v>
      </c>
      <c r="G139" s="233" t="s">
        <v>410</v>
      </c>
      <c r="H139" s="234">
        <v>650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4225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4226</v>
      </c>
      <c r="F140" s="232" t="s">
        <v>4227</v>
      </c>
      <c r="G140" s="233" t="s">
        <v>410</v>
      </c>
      <c r="H140" s="234">
        <v>120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4228</v>
      </c>
    </row>
    <row r="141" s="2" customFormat="1" ht="33" customHeight="1">
      <c r="A141" s="39"/>
      <c r="B141" s="40"/>
      <c r="C141" s="230" t="s">
        <v>418</v>
      </c>
      <c r="D141" s="230" t="s">
        <v>283</v>
      </c>
      <c r="E141" s="231" t="s">
        <v>4229</v>
      </c>
      <c r="F141" s="232" t="s">
        <v>4230</v>
      </c>
      <c r="G141" s="233" t="s">
        <v>410</v>
      </c>
      <c r="H141" s="234">
        <v>80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4231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3716</v>
      </c>
      <c r="F142" s="232" t="s">
        <v>3717</v>
      </c>
      <c r="G142" s="233" t="s">
        <v>410</v>
      </c>
      <c r="H142" s="234">
        <v>88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4232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3731</v>
      </c>
      <c r="F143" s="232" t="s">
        <v>3732</v>
      </c>
      <c r="G143" s="233" t="s">
        <v>1676</v>
      </c>
      <c r="H143" s="234">
        <v>15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4233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3734</v>
      </c>
      <c r="F144" s="232" t="s">
        <v>3735</v>
      </c>
      <c r="G144" s="233" t="s">
        <v>1676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4234</v>
      </c>
    </row>
    <row r="145" s="2" customFormat="1" ht="37.8" customHeight="1">
      <c r="A145" s="39"/>
      <c r="B145" s="40"/>
      <c r="C145" s="230" t="s">
        <v>619</v>
      </c>
      <c r="D145" s="230" t="s">
        <v>283</v>
      </c>
      <c r="E145" s="231" t="s">
        <v>3743</v>
      </c>
      <c r="F145" s="232" t="s">
        <v>3744</v>
      </c>
      <c r="G145" s="233" t="s">
        <v>410</v>
      </c>
      <c r="H145" s="234">
        <v>50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4235</v>
      </c>
    </row>
    <row r="146" s="2" customFormat="1" ht="37.8" customHeight="1">
      <c r="A146" s="39"/>
      <c r="B146" s="40"/>
      <c r="C146" s="230" t="s">
        <v>624</v>
      </c>
      <c r="D146" s="230" t="s">
        <v>283</v>
      </c>
      <c r="E146" s="231" t="s">
        <v>3746</v>
      </c>
      <c r="F146" s="232" t="s">
        <v>3747</v>
      </c>
      <c r="G146" s="233" t="s">
        <v>410</v>
      </c>
      <c r="H146" s="234">
        <v>25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4236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3749</v>
      </c>
      <c r="F147" s="232" t="s">
        <v>3750</v>
      </c>
      <c r="G147" s="233" t="s">
        <v>1676</v>
      </c>
      <c r="H147" s="234">
        <v>350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4237</v>
      </c>
    </row>
    <row r="148" s="2" customFormat="1" ht="24.15" customHeight="1">
      <c r="A148" s="39"/>
      <c r="B148" s="40"/>
      <c r="C148" s="230" t="s">
        <v>633</v>
      </c>
      <c r="D148" s="230" t="s">
        <v>283</v>
      </c>
      <c r="E148" s="231" t="s">
        <v>3752</v>
      </c>
      <c r="F148" s="232" t="s">
        <v>3753</v>
      </c>
      <c r="G148" s="233" t="s">
        <v>1676</v>
      </c>
      <c r="H148" s="234">
        <v>350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4238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3755</v>
      </c>
      <c r="F149" s="232" t="s">
        <v>3756</v>
      </c>
      <c r="G149" s="233" t="s">
        <v>1676</v>
      </c>
      <c r="H149" s="234">
        <v>500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4239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3758</v>
      </c>
      <c r="F150" s="232" t="s">
        <v>3759</v>
      </c>
      <c r="G150" s="233" t="s">
        <v>1676</v>
      </c>
      <c r="H150" s="234">
        <v>100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4240</v>
      </c>
    </row>
    <row r="151" s="2" customFormat="1" ht="44.25" customHeight="1">
      <c r="A151" s="39"/>
      <c r="B151" s="40"/>
      <c r="C151" s="230" t="s">
        <v>653</v>
      </c>
      <c r="D151" s="230" t="s">
        <v>283</v>
      </c>
      <c r="E151" s="231" t="s">
        <v>4241</v>
      </c>
      <c r="F151" s="232" t="s">
        <v>4242</v>
      </c>
      <c r="G151" s="233" t="s">
        <v>3657</v>
      </c>
      <c r="H151" s="234">
        <v>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4243</v>
      </c>
    </row>
    <row r="152" s="2" customFormat="1" ht="24.15" customHeight="1">
      <c r="A152" s="39"/>
      <c r="B152" s="40"/>
      <c r="C152" s="230" t="s">
        <v>669</v>
      </c>
      <c r="D152" s="230" t="s">
        <v>283</v>
      </c>
      <c r="E152" s="231" t="s">
        <v>4244</v>
      </c>
      <c r="F152" s="232" t="s">
        <v>4245</v>
      </c>
      <c r="G152" s="233" t="s">
        <v>1676</v>
      </c>
      <c r="H152" s="234">
        <v>10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4246</v>
      </c>
    </row>
    <row r="153" s="2" customFormat="1" ht="24.15" customHeight="1">
      <c r="A153" s="39"/>
      <c r="B153" s="40"/>
      <c r="C153" s="230" t="s">
        <v>675</v>
      </c>
      <c r="D153" s="230" t="s">
        <v>283</v>
      </c>
      <c r="E153" s="231" t="s">
        <v>4247</v>
      </c>
      <c r="F153" s="232" t="s">
        <v>4248</v>
      </c>
      <c r="G153" s="233" t="s">
        <v>1676</v>
      </c>
      <c r="H153" s="234">
        <v>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4249</v>
      </c>
    </row>
    <row r="154" s="2" customFormat="1" ht="24.15" customHeight="1">
      <c r="A154" s="39"/>
      <c r="B154" s="40"/>
      <c r="C154" s="230" t="s">
        <v>682</v>
      </c>
      <c r="D154" s="230" t="s">
        <v>283</v>
      </c>
      <c r="E154" s="231" t="s">
        <v>4250</v>
      </c>
      <c r="F154" s="232" t="s">
        <v>3896</v>
      </c>
      <c r="G154" s="233" t="s">
        <v>1421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4251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3779</v>
      </c>
      <c r="F155" s="232" t="s">
        <v>3780</v>
      </c>
      <c r="G155" s="233" t="s">
        <v>3781</v>
      </c>
      <c r="H155" s="234">
        <v>6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4252</v>
      </c>
    </row>
    <row r="156" s="2" customFormat="1" ht="24.15" customHeight="1">
      <c r="A156" s="39"/>
      <c r="B156" s="40"/>
      <c r="C156" s="230" t="s">
        <v>694</v>
      </c>
      <c r="D156" s="230" t="s">
        <v>283</v>
      </c>
      <c r="E156" s="231" t="s">
        <v>3783</v>
      </c>
      <c r="F156" s="232" t="s">
        <v>3784</v>
      </c>
      <c r="G156" s="233" t="s">
        <v>286</v>
      </c>
      <c r="H156" s="234">
        <v>390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4253</v>
      </c>
    </row>
    <row r="157" s="2" customFormat="1" ht="37.8" customHeight="1">
      <c r="A157" s="39"/>
      <c r="B157" s="40"/>
      <c r="C157" s="230" t="s">
        <v>700</v>
      </c>
      <c r="D157" s="230" t="s">
        <v>283</v>
      </c>
      <c r="E157" s="231" t="s">
        <v>3786</v>
      </c>
      <c r="F157" s="232" t="s">
        <v>3787</v>
      </c>
      <c r="G157" s="233" t="s">
        <v>286</v>
      </c>
      <c r="H157" s="234">
        <v>2340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4254</v>
      </c>
    </row>
    <row r="158" s="2" customFormat="1" ht="24.15" customHeight="1">
      <c r="A158" s="39"/>
      <c r="B158" s="40"/>
      <c r="C158" s="230" t="s">
        <v>706</v>
      </c>
      <c r="D158" s="230" t="s">
        <v>283</v>
      </c>
      <c r="E158" s="231" t="s">
        <v>3789</v>
      </c>
      <c r="F158" s="232" t="s">
        <v>3790</v>
      </c>
      <c r="G158" s="233" t="s">
        <v>286</v>
      </c>
      <c r="H158" s="234">
        <v>390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4255</v>
      </c>
    </row>
    <row r="159" s="2" customFormat="1" ht="24.15" customHeight="1">
      <c r="A159" s="39"/>
      <c r="B159" s="40"/>
      <c r="C159" s="230" t="s">
        <v>712</v>
      </c>
      <c r="D159" s="230" t="s">
        <v>283</v>
      </c>
      <c r="E159" s="231" t="s">
        <v>3792</v>
      </c>
      <c r="F159" s="232" t="s">
        <v>3793</v>
      </c>
      <c r="G159" s="233" t="s">
        <v>304</v>
      </c>
      <c r="H159" s="234">
        <v>0.80000000000000004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4256</v>
      </c>
    </row>
    <row r="160" s="2" customFormat="1" ht="24.15" customHeight="1">
      <c r="A160" s="39"/>
      <c r="B160" s="40"/>
      <c r="C160" s="230" t="s">
        <v>716</v>
      </c>
      <c r="D160" s="230" t="s">
        <v>283</v>
      </c>
      <c r="E160" s="231" t="s">
        <v>4257</v>
      </c>
      <c r="F160" s="232" t="s">
        <v>3796</v>
      </c>
      <c r="G160" s="233" t="s">
        <v>1421</v>
      </c>
      <c r="H160" s="234">
        <v>1</v>
      </c>
      <c r="I160" s="235"/>
      <c r="J160" s="236">
        <f>ROUND(I160*H160,2)</f>
        <v>0</v>
      </c>
      <c r="K160" s="237"/>
      <c r="L160" s="45"/>
      <c r="M160" s="307" t="s">
        <v>1</v>
      </c>
      <c r="N160" s="308" t="s">
        <v>42</v>
      </c>
      <c r="O160" s="309"/>
      <c r="P160" s="310">
        <f>O160*H160</f>
        <v>0</v>
      </c>
      <c r="Q160" s="310">
        <v>0</v>
      </c>
      <c r="R160" s="310">
        <f>Q160*H160</f>
        <v>0</v>
      </c>
      <c r="S160" s="310">
        <v>0</v>
      </c>
      <c r="T160" s="3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4258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RghU2IX1UVl8e0dtZl2YpyQL5Cy6ooNlRUPtB/2u23MGsqyVCxR/PTwoE38ImeTbZ9ccKXSNXRT3+oO6nDqgWA==" hashValue="3hITY/dFW9RwBxNA3juhZSom3wPfTcX52CNNy1C89bmRVBg+PJqAjjZ7ldNGe20aEZBGvFi6c1D9t1z/qtkDIQ==" algorithmName="SHA-512" password="CC35"/>
  <autoFilter ref="C124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4259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I.1.2.6.14 - Grafická nadstavba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4260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I.1.2.6.14 - Grafická nadstavba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4261</v>
      </c>
      <c r="F127" s="232" t="s">
        <v>4262</v>
      </c>
      <c r="G127" s="233" t="s">
        <v>3657</v>
      </c>
      <c r="H127" s="234">
        <v>24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4263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4264</v>
      </c>
      <c r="F128" s="232" t="s">
        <v>4265</v>
      </c>
      <c r="G128" s="233" t="s">
        <v>3657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4266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4267</v>
      </c>
      <c r="F129" s="232" t="s">
        <v>4268</v>
      </c>
      <c r="G129" s="233" t="s">
        <v>3657</v>
      </c>
      <c r="H129" s="234">
        <v>38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4269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4270</v>
      </c>
      <c r="F130" s="232" t="s">
        <v>4271</v>
      </c>
      <c r="G130" s="233" t="s">
        <v>3657</v>
      </c>
      <c r="H130" s="234">
        <v>26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4272</v>
      </c>
    </row>
    <row r="131" s="2" customFormat="1" ht="21.75" customHeight="1">
      <c r="A131" s="39"/>
      <c r="B131" s="40"/>
      <c r="C131" s="230" t="s">
        <v>301</v>
      </c>
      <c r="D131" s="230" t="s">
        <v>283</v>
      </c>
      <c r="E131" s="231" t="s">
        <v>4273</v>
      </c>
      <c r="F131" s="232" t="s">
        <v>4274</v>
      </c>
      <c r="G131" s="233" t="s">
        <v>3657</v>
      </c>
      <c r="H131" s="234">
        <v>12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4275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4276</v>
      </c>
      <c r="F132" s="232" t="s">
        <v>4277</v>
      </c>
      <c r="G132" s="233" t="s">
        <v>1676</v>
      </c>
      <c r="H132" s="234">
        <v>174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4278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4279</v>
      </c>
      <c r="F133" s="232" t="s">
        <v>4280</v>
      </c>
      <c r="G133" s="233" t="s">
        <v>3657</v>
      </c>
      <c r="H133" s="234">
        <v>12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4281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4282</v>
      </c>
      <c r="F134" s="232" t="s">
        <v>4283</v>
      </c>
      <c r="G134" s="233" t="s">
        <v>3657</v>
      </c>
      <c r="H134" s="234">
        <v>8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4284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LFQB5DiR9c21HFAqVgZ/EeZ4A1v3UECx4MtPWQGz30MS4BJQAoIF/7z0tTLZodfV1cMgo49BmY/oMqPaYnV9Zw==" hashValue="p3EXHrDgeCrRCxCJ69X+0SkytgWr6rlsNNt9XIQFh9OLTsVEwZz/wEqo2iTZoYOkKNdyQ7IUQ1ZiMo2YInXowA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4285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ROUND((SUM(BE125:BE192)),  2)</f>
        <v>0</v>
      </c>
      <c r="G37" s="39"/>
      <c r="H37" s="39"/>
      <c r="I37" s="166">
        <v>0.20999999999999999</v>
      </c>
      <c r="J37" s="165">
        <f>ROUND(((SUM(BE125:BE192))*I37),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ROUND((SUM(BF125:BF192)),  2)</f>
        <v>0</v>
      </c>
      <c r="G38" s="39"/>
      <c r="H38" s="39"/>
      <c r="I38" s="166">
        <v>0.12</v>
      </c>
      <c r="J38" s="165">
        <f>ROUND(((SUM(BF125:BF192))*I38),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I.1.2.7.9 -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4286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I.1.2.7.9 - Elektrická požární signalizace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SUM(P127:P192)</f>
        <v>0</v>
      </c>
      <c r="Q126" s="222"/>
      <c r="R126" s="223">
        <f>SUM(R127:R192)</f>
        <v>0</v>
      </c>
      <c r="S126" s="222"/>
      <c r="T126" s="224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SUM(BK127:BK192)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4287</v>
      </c>
      <c r="F127" s="232" t="s">
        <v>4288</v>
      </c>
      <c r="G127" s="233" t="s">
        <v>3657</v>
      </c>
      <c r="H127" s="234">
        <v>48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4289</v>
      </c>
    </row>
    <row r="128" s="2" customFormat="1" ht="37.8" customHeight="1">
      <c r="A128" s="39"/>
      <c r="B128" s="40"/>
      <c r="C128" s="230" t="s">
        <v>86</v>
      </c>
      <c r="D128" s="230" t="s">
        <v>283</v>
      </c>
      <c r="E128" s="231" t="s">
        <v>4290</v>
      </c>
      <c r="F128" s="232" t="s">
        <v>4291</v>
      </c>
      <c r="G128" s="233" t="s">
        <v>3657</v>
      </c>
      <c r="H128" s="234">
        <v>32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4292</v>
      </c>
    </row>
    <row r="129" s="2" customFormat="1" ht="49.05" customHeight="1">
      <c r="A129" s="39"/>
      <c r="B129" s="40"/>
      <c r="C129" s="230" t="s">
        <v>94</v>
      </c>
      <c r="D129" s="230" t="s">
        <v>283</v>
      </c>
      <c r="E129" s="231" t="s">
        <v>4293</v>
      </c>
      <c r="F129" s="232" t="s">
        <v>4294</v>
      </c>
      <c r="G129" s="233" t="s">
        <v>1676</v>
      </c>
      <c r="H129" s="234">
        <v>27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4295</v>
      </c>
    </row>
    <row r="130" s="2" customFormat="1" ht="49.05" customHeight="1">
      <c r="A130" s="39"/>
      <c r="B130" s="40"/>
      <c r="C130" s="230" t="s">
        <v>119</v>
      </c>
      <c r="D130" s="230" t="s">
        <v>283</v>
      </c>
      <c r="E130" s="231" t="s">
        <v>4296</v>
      </c>
      <c r="F130" s="232" t="s">
        <v>4297</v>
      </c>
      <c r="G130" s="233" t="s">
        <v>1676</v>
      </c>
      <c r="H130" s="234">
        <v>27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4298</v>
      </c>
    </row>
    <row r="131" s="2" customFormat="1" ht="76.35" customHeight="1">
      <c r="A131" s="39"/>
      <c r="B131" s="40"/>
      <c r="C131" s="230" t="s">
        <v>301</v>
      </c>
      <c r="D131" s="230" t="s">
        <v>283</v>
      </c>
      <c r="E131" s="231" t="s">
        <v>4299</v>
      </c>
      <c r="F131" s="232" t="s">
        <v>4300</v>
      </c>
      <c r="G131" s="233" t="s">
        <v>1676</v>
      </c>
      <c r="H131" s="234">
        <v>115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4301</v>
      </c>
    </row>
    <row r="132" s="2" customFormat="1" ht="62.7" customHeight="1">
      <c r="A132" s="39"/>
      <c r="B132" s="40"/>
      <c r="C132" s="230" t="s">
        <v>307</v>
      </c>
      <c r="D132" s="230" t="s">
        <v>283</v>
      </c>
      <c r="E132" s="231" t="s">
        <v>4302</v>
      </c>
      <c r="F132" s="232" t="s">
        <v>4303</v>
      </c>
      <c r="G132" s="233" t="s">
        <v>1676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4304</v>
      </c>
    </row>
    <row r="133" s="2" customFormat="1" ht="44.25" customHeight="1">
      <c r="A133" s="39"/>
      <c r="B133" s="40"/>
      <c r="C133" s="230" t="s">
        <v>313</v>
      </c>
      <c r="D133" s="230" t="s">
        <v>283</v>
      </c>
      <c r="E133" s="231" t="s">
        <v>4305</v>
      </c>
      <c r="F133" s="232" t="s">
        <v>4306</v>
      </c>
      <c r="G133" s="233" t="s">
        <v>1676</v>
      </c>
      <c r="H133" s="234">
        <v>146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4307</v>
      </c>
    </row>
    <row r="134" s="2" customFormat="1" ht="55.5" customHeight="1">
      <c r="A134" s="39"/>
      <c r="B134" s="40"/>
      <c r="C134" s="230" t="s">
        <v>318</v>
      </c>
      <c r="D134" s="230" t="s">
        <v>283</v>
      </c>
      <c r="E134" s="231" t="s">
        <v>4308</v>
      </c>
      <c r="F134" s="232" t="s">
        <v>4309</v>
      </c>
      <c r="G134" s="233" t="s">
        <v>1676</v>
      </c>
      <c r="H134" s="234">
        <v>28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4310</v>
      </c>
    </row>
    <row r="135" s="2" customFormat="1" ht="49.05" customHeight="1">
      <c r="A135" s="39"/>
      <c r="B135" s="40"/>
      <c r="C135" s="230" t="s">
        <v>311</v>
      </c>
      <c r="D135" s="230" t="s">
        <v>283</v>
      </c>
      <c r="E135" s="231" t="s">
        <v>4311</v>
      </c>
      <c r="F135" s="232" t="s">
        <v>4312</v>
      </c>
      <c r="G135" s="233" t="s">
        <v>1676</v>
      </c>
      <c r="H135" s="234">
        <v>28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4313</v>
      </c>
    </row>
    <row r="136" s="2" customFormat="1" ht="21.75" customHeight="1">
      <c r="A136" s="39"/>
      <c r="B136" s="40"/>
      <c r="C136" s="230" t="s">
        <v>328</v>
      </c>
      <c r="D136" s="230" t="s">
        <v>283</v>
      </c>
      <c r="E136" s="231" t="s">
        <v>4314</v>
      </c>
      <c r="F136" s="232" t="s">
        <v>4315</v>
      </c>
      <c r="G136" s="233" t="s">
        <v>1676</v>
      </c>
      <c r="H136" s="234">
        <v>10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4316</v>
      </c>
    </row>
    <row r="137" s="2" customFormat="1" ht="33" customHeight="1">
      <c r="A137" s="39"/>
      <c r="B137" s="40"/>
      <c r="C137" s="230" t="s">
        <v>375</v>
      </c>
      <c r="D137" s="230" t="s">
        <v>283</v>
      </c>
      <c r="E137" s="231" t="s">
        <v>4317</v>
      </c>
      <c r="F137" s="232" t="s">
        <v>4318</v>
      </c>
      <c r="G137" s="233" t="s">
        <v>4319</v>
      </c>
      <c r="H137" s="234">
        <v>3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4320</v>
      </c>
    </row>
    <row r="138" s="2" customFormat="1" ht="33" customHeight="1">
      <c r="A138" s="39"/>
      <c r="B138" s="40"/>
      <c r="C138" s="230" t="s">
        <v>8</v>
      </c>
      <c r="D138" s="230" t="s">
        <v>283</v>
      </c>
      <c r="E138" s="231" t="s">
        <v>4321</v>
      </c>
      <c r="F138" s="232" t="s">
        <v>4322</v>
      </c>
      <c r="G138" s="233" t="s">
        <v>4319</v>
      </c>
      <c r="H138" s="234">
        <v>3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4323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4324</v>
      </c>
      <c r="F139" s="232" t="s">
        <v>4325</v>
      </c>
      <c r="G139" s="233" t="s">
        <v>1676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4326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4327</v>
      </c>
      <c r="F140" s="232" t="s">
        <v>4328</v>
      </c>
      <c r="G140" s="233" t="s">
        <v>1676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4329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4330</v>
      </c>
      <c r="F141" s="232" t="s">
        <v>4331</v>
      </c>
      <c r="G141" s="233" t="s">
        <v>1676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4332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4333</v>
      </c>
      <c r="F142" s="232" t="s">
        <v>4334</v>
      </c>
      <c r="G142" s="233" t="s">
        <v>1676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4335</v>
      </c>
    </row>
    <row r="143" s="2" customFormat="1" ht="24.15" customHeight="1">
      <c r="A143" s="39"/>
      <c r="B143" s="40"/>
      <c r="C143" s="230" t="s">
        <v>610</v>
      </c>
      <c r="D143" s="230" t="s">
        <v>283</v>
      </c>
      <c r="E143" s="231" t="s">
        <v>4336</v>
      </c>
      <c r="F143" s="232" t="s">
        <v>4337</v>
      </c>
      <c r="G143" s="233" t="s">
        <v>1676</v>
      </c>
      <c r="H143" s="234">
        <v>12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4338</v>
      </c>
    </row>
    <row r="144" s="2" customFormat="1" ht="21.75" customHeight="1">
      <c r="A144" s="39"/>
      <c r="B144" s="40"/>
      <c r="C144" s="230" t="s">
        <v>614</v>
      </c>
      <c r="D144" s="230" t="s">
        <v>283</v>
      </c>
      <c r="E144" s="231" t="s">
        <v>4339</v>
      </c>
      <c r="F144" s="232" t="s">
        <v>4340</v>
      </c>
      <c r="G144" s="233" t="s">
        <v>1676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4341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4342</v>
      </c>
      <c r="F145" s="232" t="s">
        <v>4343</v>
      </c>
      <c r="G145" s="233" t="s">
        <v>1676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4344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4345</v>
      </c>
      <c r="F146" s="232" t="s">
        <v>4346</v>
      </c>
      <c r="G146" s="233" t="s">
        <v>1676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4347</v>
      </c>
    </row>
    <row r="147" s="2" customFormat="1" ht="37.8" customHeight="1">
      <c r="A147" s="39"/>
      <c r="B147" s="40"/>
      <c r="C147" s="230" t="s">
        <v>7</v>
      </c>
      <c r="D147" s="230" t="s">
        <v>283</v>
      </c>
      <c r="E147" s="231" t="s">
        <v>4348</v>
      </c>
      <c r="F147" s="232" t="s">
        <v>4349</v>
      </c>
      <c r="G147" s="233" t="s">
        <v>1676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4350</v>
      </c>
    </row>
    <row r="148" s="2" customFormat="1" ht="44.25" customHeight="1">
      <c r="A148" s="39"/>
      <c r="B148" s="40"/>
      <c r="C148" s="230" t="s">
        <v>633</v>
      </c>
      <c r="D148" s="230" t="s">
        <v>283</v>
      </c>
      <c r="E148" s="231" t="s">
        <v>4351</v>
      </c>
      <c r="F148" s="232" t="s">
        <v>4352</v>
      </c>
      <c r="G148" s="233" t="s">
        <v>1676</v>
      </c>
      <c r="H148" s="234">
        <v>7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4353</v>
      </c>
    </row>
    <row r="149" s="2" customFormat="1" ht="44.25" customHeight="1">
      <c r="A149" s="39"/>
      <c r="B149" s="40"/>
      <c r="C149" s="230" t="s">
        <v>638</v>
      </c>
      <c r="D149" s="230" t="s">
        <v>283</v>
      </c>
      <c r="E149" s="231" t="s">
        <v>4354</v>
      </c>
      <c r="F149" s="232" t="s">
        <v>4355</v>
      </c>
      <c r="G149" s="233" t="s">
        <v>1676</v>
      </c>
      <c r="H149" s="234">
        <v>7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4356</v>
      </c>
    </row>
    <row r="150" s="2" customFormat="1" ht="37.8" customHeight="1">
      <c r="A150" s="39"/>
      <c r="B150" s="40"/>
      <c r="C150" s="230" t="s">
        <v>643</v>
      </c>
      <c r="D150" s="230" t="s">
        <v>283</v>
      </c>
      <c r="E150" s="231" t="s">
        <v>4357</v>
      </c>
      <c r="F150" s="232" t="s">
        <v>4358</v>
      </c>
      <c r="G150" s="233" t="s">
        <v>1676</v>
      </c>
      <c r="H150" s="234">
        <v>14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4359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4360</v>
      </c>
      <c r="F151" s="232" t="s">
        <v>4361</v>
      </c>
      <c r="G151" s="233" t="s">
        <v>1676</v>
      </c>
      <c r="H151" s="234">
        <v>12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4362</v>
      </c>
    </row>
    <row r="152" s="2" customFormat="1" ht="55.5" customHeight="1">
      <c r="A152" s="39"/>
      <c r="B152" s="40"/>
      <c r="C152" s="230" t="s">
        <v>669</v>
      </c>
      <c r="D152" s="230" t="s">
        <v>283</v>
      </c>
      <c r="E152" s="231" t="s">
        <v>4363</v>
      </c>
      <c r="F152" s="232" t="s">
        <v>4364</v>
      </c>
      <c r="G152" s="233" t="s">
        <v>410</v>
      </c>
      <c r="H152" s="234">
        <v>1900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4365</v>
      </c>
    </row>
    <row r="153" s="2" customFormat="1" ht="55.5" customHeight="1">
      <c r="A153" s="39"/>
      <c r="B153" s="40"/>
      <c r="C153" s="230" t="s">
        <v>675</v>
      </c>
      <c r="D153" s="230" t="s">
        <v>283</v>
      </c>
      <c r="E153" s="231" t="s">
        <v>4366</v>
      </c>
      <c r="F153" s="232" t="s">
        <v>4367</v>
      </c>
      <c r="G153" s="233" t="s">
        <v>410</v>
      </c>
      <c r="H153" s="234">
        <v>120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4368</v>
      </c>
    </row>
    <row r="154" s="2" customFormat="1" ht="62.7" customHeight="1">
      <c r="A154" s="39"/>
      <c r="B154" s="40"/>
      <c r="C154" s="230" t="s">
        <v>682</v>
      </c>
      <c r="D154" s="230" t="s">
        <v>283</v>
      </c>
      <c r="E154" s="231" t="s">
        <v>4369</v>
      </c>
      <c r="F154" s="232" t="s">
        <v>4370</v>
      </c>
      <c r="G154" s="233" t="s">
        <v>410</v>
      </c>
      <c r="H154" s="234">
        <v>140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4371</v>
      </c>
    </row>
    <row r="155" s="2" customFormat="1" ht="37.8" customHeight="1">
      <c r="A155" s="39"/>
      <c r="B155" s="40"/>
      <c r="C155" s="230" t="s">
        <v>688</v>
      </c>
      <c r="D155" s="230" t="s">
        <v>283</v>
      </c>
      <c r="E155" s="231" t="s">
        <v>4372</v>
      </c>
      <c r="F155" s="232" t="s">
        <v>4373</v>
      </c>
      <c r="G155" s="233" t="s">
        <v>410</v>
      </c>
      <c r="H155" s="234">
        <v>420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4374</v>
      </c>
    </row>
    <row r="156" s="2" customFormat="1" ht="49.05" customHeight="1">
      <c r="A156" s="39"/>
      <c r="B156" s="40"/>
      <c r="C156" s="230" t="s">
        <v>694</v>
      </c>
      <c r="D156" s="230" t="s">
        <v>283</v>
      </c>
      <c r="E156" s="231" t="s">
        <v>4375</v>
      </c>
      <c r="F156" s="232" t="s">
        <v>4376</v>
      </c>
      <c r="G156" s="233" t="s">
        <v>410</v>
      </c>
      <c r="H156" s="234">
        <v>440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4377</v>
      </c>
    </row>
    <row r="157" s="2" customFormat="1" ht="55.5" customHeight="1">
      <c r="A157" s="39"/>
      <c r="B157" s="40"/>
      <c r="C157" s="230" t="s">
        <v>700</v>
      </c>
      <c r="D157" s="230" t="s">
        <v>283</v>
      </c>
      <c r="E157" s="231" t="s">
        <v>4378</v>
      </c>
      <c r="F157" s="232" t="s">
        <v>4379</v>
      </c>
      <c r="G157" s="233" t="s">
        <v>410</v>
      </c>
      <c r="H157" s="234">
        <v>140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4380</v>
      </c>
    </row>
    <row r="158" s="2" customFormat="1" ht="44.25" customHeight="1">
      <c r="A158" s="39"/>
      <c r="B158" s="40"/>
      <c r="C158" s="230" t="s">
        <v>706</v>
      </c>
      <c r="D158" s="230" t="s">
        <v>283</v>
      </c>
      <c r="E158" s="231" t="s">
        <v>4381</v>
      </c>
      <c r="F158" s="232" t="s">
        <v>4382</v>
      </c>
      <c r="G158" s="233" t="s">
        <v>410</v>
      </c>
      <c r="H158" s="234">
        <v>110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4383</v>
      </c>
    </row>
    <row r="159" s="2" customFormat="1" ht="44.25" customHeight="1">
      <c r="A159" s="39"/>
      <c r="B159" s="40"/>
      <c r="C159" s="230" t="s">
        <v>712</v>
      </c>
      <c r="D159" s="230" t="s">
        <v>283</v>
      </c>
      <c r="E159" s="231" t="s">
        <v>4384</v>
      </c>
      <c r="F159" s="232" t="s">
        <v>4385</v>
      </c>
      <c r="G159" s="233" t="s">
        <v>1676</v>
      </c>
      <c r="H159" s="234">
        <v>4500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4386</v>
      </c>
    </row>
    <row r="160" s="2" customFormat="1" ht="37.8" customHeight="1">
      <c r="A160" s="39"/>
      <c r="B160" s="40"/>
      <c r="C160" s="230" t="s">
        <v>716</v>
      </c>
      <c r="D160" s="230" t="s">
        <v>283</v>
      </c>
      <c r="E160" s="231" t="s">
        <v>4387</v>
      </c>
      <c r="F160" s="232" t="s">
        <v>4388</v>
      </c>
      <c r="G160" s="233" t="s">
        <v>1676</v>
      </c>
      <c r="H160" s="234">
        <v>3180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4389</v>
      </c>
    </row>
    <row r="161" s="2" customFormat="1" ht="55.5" customHeight="1">
      <c r="A161" s="39"/>
      <c r="B161" s="40"/>
      <c r="C161" s="230" t="s">
        <v>720</v>
      </c>
      <c r="D161" s="230" t="s">
        <v>283</v>
      </c>
      <c r="E161" s="231" t="s">
        <v>4390</v>
      </c>
      <c r="F161" s="232" t="s">
        <v>4391</v>
      </c>
      <c r="G161" s="233" t="s">
        <v>410</v>
      </c>
      <c r="H161" s="234">
        <v>30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2322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2322</v>
      </c>
      <c r="BM161" s="242" t="s">
        <v>4392</v>
      </c>
    </row>
    <row r="162" s="2" customFormat="1" ht="49.05" customHeight="1">
      <c r="A162" s="39"/>
      <c r="B162" s="40"/>
      <c r="C162" s="230" t="s">
        <v>724</v>
      </c>
      <c r="D162" s="230" t="s">
        <v>283</v>
      </c>
      <c r="E162" s="231" t="s">
        <v>4393</v>
      </c>
      <c r="F162" s="232" t="s">
        <v>4394</v>
      </c>
      <c r="G162" s="233" t="s">
        <v>1676</v>
      </c>
      <c r="H162" s="234">
        <v>120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2322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2322</v>
      </c>
      <c r="BM162" s="242" t="s">
        <v>4395</v>
      </c>
    </row>
    <row r="163" s="2" customFormat="1" ht="66.75" customHeight="1">
      <c r="A163" s="39"/>
      <c r="B163" s="40"/>
      <c r="C163" s="230" t="s">
        <v>729</v>
      </c>
      <c r="D163" s="230" t="s">
        <v>283</v>
      </c>
      <c r="E163" s="231" t="s">
        <v>4396</v>
      </c>
      <c r="F163" s="232" t="s">
        <v>4397</v>
      </c>
      <c r="G163" s="233" t="s">
        <v>1676</v>
      </c>
      <c r="H163" s="234">
        <v>7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2322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2322</v>
      </c>
      <c r="BM163" s="242" t="s">
        <v>4398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4399</v>
      </c>
      <c r="F164" s="232" t="s">
        <v>4400</v>
      </c>
      <c r="G164" s="233" t="s">
        <v>1676</v>
      </c>
      <c r="H164" s="234">
        <v>14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4401</v>
      </c>
    </row>
    <row r="165" s="2" customFormat="1" ht="21.75" customHeight="1">
      <c r="A165" s="39"/>
      <c r="B165" s="40"/>
      <c r="C165" s="230" t="s">
        <v>737</v>
      </c>
      <c r="D165" s="230" t="s">
        <v>283</v>
      </c>
      <c r="E165" s="231" t="s">
        <v>4402</v>
      </c>
      <c r="F165" s="232" t="s">
        <v>4403</v>
      </c>
      <c r="G165" s="233" t="s">
        <v>410</v>
      </c>
      <c r="H165" s="234">
        <v>480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2322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2322</v>
      </c>
      <c r="BM165" s="242" t="s">
        <v>4404</v>
      </c>
    </row>
    <row r="166" s="2" customFormat="1" ht="37.8" customHeight="1">
      <c r="A166" s="39"/>
      <c r="B166" s="40"/>
      <c r="C166" s="230" t="s">
        <v>743</v>
      </c>
      <c r="D166" s="230" t="s">
        <v>283</v>
      </c>
      <c r="E166" s="231" t="s">
        <v>4405</v>
      </c>
      <c r="F166" s="232" t="s">
        <v>4406</v>
      </c>
      <c r="G166" s="233" t="s">
        <v>1676</v>
      </c>
      <c r="H166" s="234">
        <v>480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2322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2322</v>
      </c>
      <c r="BM166" s="242" t="s">
        <v>4407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3722</v>
      </c>
      <c r="F167" s="232" t="s">
        <v>3723</v>
      </c>
      <c r="G167" s="233" t="s">
        <v>1676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2322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2322</v>
      </c>
      <c r="BM167" s="242" t="s">
        <v>4408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4017</v>
      </c>
      <c r="F168" s="232" t="s">
        <v>4018</v>
      </c>
      <c r="G168" s="233" t="s">
        <v>1421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2322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2322</v>
      </c>
      <c r="BM168" s="242" t="s">
        <v>4409</v>
      </c>
    </row>
    <row r="169" s="2" customFormat="1" ht="44.25" customHeight="1">
      <c r="A169" s="39"/>
      <c r="B169" s="40"/>
      <c r="C169" s="230" t="s">
        <v>785</v>
      </c>
      <c r="D169" s="230" t="s">
        <v>283</v>
      </c>
      <c r="E169" s="231" t="s">
        <v>3728</v>
      </c>
      <c r="F169" s="232" t="s">
        <v>3729</v>
      </c>
      <c r="G169" s="233" t="s">
        <v>410</v>
      </c>
      <c r="H169" s="234">
        <v>42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2322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2322</v>
      </c>
      <c r="BM169" s="242" t="s">
        <v>4410</v>
      </c>
    </row>
    <row r="170" s="2" customFormat="1" ht="16.5" customHeight="1">
      <c r="A170" s="39"/>
      <c r="B170" s="40"/>
      <c r="C170" s="230" t="s">
        <v>830</v>
      </c>
      <c r="D170" s="230" t="s">
        <v>283</v>
      </c>
      <c r="E170" s="231" t="s">
        <v>3731</v>
      </c>
      <c r="F170" s="232" t="s">
        <v>3732</v>
      </c>
      <c r="G170" s="233" t="s">
        <v>1676</v>
      </c>
      <c r="H170" s="234">
        <v>50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2322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2322</v>
      </c>
      <c r="BM170" s="242" t="s">
        <v>4411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3734</v>
      </c>
      <c r="F171" s="232" t="s">
        <v>3735</v>
      </c>
      <c r="G171" s="233" t="s">
        <v>1676</v>
      </c>
      <c r="H171" s="234">
        <v>20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2322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2322</v>
      </c>
      <c r="BM171" s="242" t="s">
        <v>4412</v>
      </c>
    </row>
    <row r="172" s="2" customFormat="1" ht="16.5" customHeight="1">
      <c r="A172" s="39"/>
      <c r="B172" s="40"/>
      <c r="C172" s="230" t="s">
        <v>1004</v>
      </c>
      <c r="D172" s="230" t="s">
        <v>283</v>
      </c>
      <c r="E172" s="231" t="s">
        <v>3737</v>
      </c>
      <c r="F172" s="232" t="s">
        <v>3738</v>
      </c>
      <c r="G172" s="233" t="s">
        <v>410</v>
      </c>
      <c r="H172" s="234">
        <v>64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2322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2322</v>
      </c>
      <c r="BM172" s="242" t="s">
        <v>4413</v>
      </c>
    </row>
    <row r="173" s="2" customFormat="1" ht="37.8" customHeight="1">
      <c r="A173" s="39"/>
      <c r="B173" s="40"/>
      <c r="C173" s="230" t="s">
        <v>662</v>
      </c>
      <c r="D173" s="230" t="s">
        <v>283</v>
      </c>
      <c r="E173" s="231" t="s">
        <v>3743</v>
      </c>
      <c r="F173" s="232" t="s">
        <v>3744</v>
      </c>
      <c r="G173" s="233" t="s">
        <v>410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2322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2322</v>
      </c>
      <c r="BM173" s="242" t="s">
        <v>4414</v>
      </c>
    </row>
    <row r="174" s="2" customFormat="1" ht="37.8" customHeight="1">
      <c r="A174" s="39"/>
      <c r="B174" s="40"/>
      <c r="C174" s="230" t="s">
        <v>648</v>
      </c>
      <c r="D174" s="230" t="s">
        <v>283</v>
      </c>
      <c r="E174" s="231" t="s">
        <v>3746</v>
      </c>
      <c r="F174" s="232" t="s">
        <v>3747</v>
      </c>
      <c r="G174" s="233" t="s">
        <v>410</v>
      </c>
      <c r="H174" s="234">
        <v>50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2322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2322</v>
      </c>
      <c r="BM174" s="242" t="s">
        <v>4415</v>
      </c>
    </row>
    <row r="175" s="2" customFormat="1" ht="24.15" customHeight="1">
      <c r="A175" s="39"/>
      <c r="B175" s="40"/>
      <c r="C175" s="230" t="s">
        <v>1432</v>
      </c>
      <c r="D175" s="230" t="s">
        <v>283</v>
      </c>
      <c r="E175" s="231" t="s">
        <v>3749</v>
      </c>
      <c r="F175" s="232" t="s">
        <v>3750</v>
      </c>
      <c r="G175" s="233" t="s">
        <v>1676</v>
      </c>
      <c r="H175" s="234">
        <v>100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2322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2322</v>
      </c>
      <c r="BM175" s="242" t="s">
        <v>4416</v>
      </c>
    </row>
    <row r="176" s="2" customFormat="1" ht="24.15" customHeight="1">
      <c r="A176" s="39"/>
      <c r="B176" s="40"/>
      <c r="C176" s="230" t="s">
        <v>1436</v>
      </c>
      <c r="D176" s="230" t="s">
        <v>283</v>
      </c>
      <c r="E176" s="231" t="s">
        <v>3752</v>
      </c>
      <c r="F176" s="232" t="s">
        <v>3753</v>
      </c>
      <c r="G176" s="233" t="s">
        <v>1676</v>
      </c>
      <c r="H176" s="234">
        <v>100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2322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2322</v>
      </c>
      <c r="BM176" s="242" t="s">
        <v>4417</v>
      </c>
    </row>
    <row r="177" s="2" customFormat="1" ht="16.5" customHeight="1">
      <c r="A177" s="39"/>
      <c r="B177" s="40"/>
      <c r="C177" s="230" t="s">
        <v>1440</v>
      </c>
      <c r="D177" s="230" t="s">
        <v>283</v>
      </c>
      <c r="E177" s="231" t="s">
        <v>3755</v>
      </c>
      <c r="F177" s="232" t="s">
        <v>3756</v>
      </c>
      <c r="G177" s="233" t="s">
        <v>1676</v>
      </c>
      <c r="H177" s="234">
        <v>1000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2322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2322</v>
      </c>
      <c r="BM177" s="242" t="s">
        <v>4418</v>
      </c>
    </row>
    <row r="178" s="2" customFormat="1" ht="16.5" customHeight="1">
      <c r="A178" s="39"/>
      <c r="B178" s="40"/>
      <c r="C178" s="230" t="s">
        <v>1444</v>
      </c>
      <c r="D178" s="230" t="s">
        <v>283</v>
      </c>
      <c r="E178" s="231" t="s">
        <v>3758</v>
      </c>
      <c r="F178" s="232" t="s">
        <v>3759</v>
      </c>
      <c r="G178" s="233" t="s">
        <v>1676</v>
      </c>
      <c r="H178" s="234">
        <v>500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2322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2322</v>
      </c>
      <c r="BM178" s="242" t="s">
        <v>4419</v>
      </c>
    </row>
    <row r="179" s="2" customFormat="1" ht="24.15" customHeight="1">
      <c r="A179" s="39"/>
      <c r="B179" s="40"/>
      <c r="C179" s="230" t="s">
        <v>1448</v>
      </c>
      <c r="D179" s="230" t="s">
        <v>283</v>
      </c>
      <c r="E179" s="231" t="s">
        <v>4420</v>
      </c>
      <c r="F179" s="232" t="s">
        <v>4421</v>
      </c>
      <c r="G179" s="233" t="s">
        <v>1676</v>
      </c>
      <c r="H179" s="234">
        <v>32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2322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2322</v>
      </c>
      <c r="BM179" s="242" t="s">
        <v>4422</v>
      </c>
    </row>
    <row r="180" s="2" customFormat="1" ht="16.5" customHeight="1">
      <c r="A180" s="39"/>
      <c r="B180" s="40"/>
      <c r="C180" s="230" t="s">
        <v>1452</v>
      </c>
      <c r="D180" s="230" t="s">
        <v>283</v>
      </c>
      <c r="E180" s="231" t="s">
        <v>4423</v>
      </c>
      <c r="F180" s="232" t="s">
        <v>4424</v>
      </c>
      <c r="G180" s="233" t="s">
        <v>1676</v>
      </c>
      <c r="H180" s="234">
        <v>146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2322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2322</v>
      </c>
      <c r="BM180" s="242" t="s">
        <v>4425</v>
      </c>
    </row>
    <row r="181" s="2" customFormat="1" ht="16.5" customHeight="1">
      <c r="A181" s="39"/>
      <c r="B181" s="40"/>
      <c r="C181" s="230" t="s">
        <v>1456</v>
      </c>
      <c r="D181" s="230" t="s">
        <v>283</v>
      </c>
      <c r="E181" s="231" t="s">
        <v>4426</v>
      </c>
      <c r="F181" s="232" t="s">
        <v>4427</v>
      </c>
      <c r="G181" s="233" t="s">
        <v>1676</v>
      </c>
      <c r="H181" s="234">
        <v>146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2322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2322</v>
      </c>
      <c r="BM181" s="242" t="s">
        <v>4428</v>
      </c>
    </row>
    <row r="182" s="2" customFormat="1" ht="16.5" customHeight="1">
      <c r="A182" s="39"/>
      <c r="B182" s="40"/>
      <c r="C182" s="230" t="s">
        <v>1460</v>
      </c>
      <c r="D182" s="230" t="s">
        <v>283</v>
      </c>
      <c r="E182" s="231" t="s">
        <v>4429</v>
      </c>
      <c r="F182" s="232" t="s">
        <v>4430</v>
      </c>
      <c r="G182" s="233" t="s">
        <v>1676</v>
      </c>
      <c r="H182" s="234">
        <v>28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2322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2322</v>
      </c>
      <c r="BM182" s="242" t="s">
        <v>4431</v>
      </c>
    </row>
    <row r="183" s="2" customFormat="1" ht="16.5" customHeight="1">
      <c r="A183" s="39"/>
      <c r="B183" s="40"/>
      <c r="C183" s="230" t="s">
        <v>1464</v>
      </c>
      <c r="D183" s="230" t="s">
        <v>283</v>
      </c>
      <c r="E183" s="231" t="s">
        <v>4432</v>
      </c>
      <c r="F183" s="232" t="s">
        <v>4433</v>
      </c>
      <c r="G183" s="233" t="s">
        <v>1676</v>
      </c>
      <c r="H183" s="234">
        <v>27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2322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2322</v>
      </c>
      <c r="BM183" s="242" t="s">
        <v>4434</v>
      </c>
    </row>
    <row r="184" s="2" customFormat="1" ht="16.5" customHeight="1">
      <c r="A184" s="39"/>
      <c r="B184" s="40"/>
      <c r="C184" s="230" t="s">
        <v>1468</v>
      </c>
      <c r="D184" s="230" t="s">
        <v>283</v>
      </c>
      <c r="E184" s="231" t="s">
        <v>4435</v>
      </c>
      <c r="F184" s="232" t="s">
        <v>4128</v>
      </c>
      <c r="G184" s="233" t="s">
        <v>3657</v>
      </c>
      <c r="H184" s="234">
        <v>52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2322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2322</v>
      </c>
      <c r="BM184" s="242" t="s">
        <v>4436</v>
      </c>
    </row>
    <row r="185" s="2" customFormat="1" ht="16.5" customHeight="1">
      <c r="A185" s="39"/>
      <c r="B185" s="40"/>
      <c r="C185" s="230" t="s">
        <v>1472</v>
      </c>
      <c r="D185" s="230" t="s">
        <v>283</v>
      </c>
      <c r="E185" s="231" t="s">
        <v>4437</v>
      </c>
      <c r="F185" s="232" t="s">
        <v>4438</v>
      </c>
      <c r="G185" s="233" t="s">
        <v>3800</v>
      </c>
      <c r="H185" s="234">
        <v>36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2322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2322</v>
      </c>
      <c r="BM185" s="242" t="s">
        <v>4439</v>
      </c>
    </row>
    <row r="186" s="2" customFormat="1" ht="16.5" customHeight="1">
      <c r="A186" s="39"/>
      <c r="B186" s="40"/>
      <c r="C186" s="230" t="s">
        <v>1476</v>
      </c>
      <c r="D186" s="230" t="s">
        <v>283</v>
      </c>
      <c r="E186" s="231" t="s">
        <v>4440</v>
      </c>
      <c r="F186" s="232" t="s">
        <v>4441</v>
      </c>
      <c r="G186" s="233" t="s">
        <v>1676</v>
      </c>
      <c r="H186" s="234">
        <v>174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2322</v>
      </c>
      <c r="AT186" s="242" t="s">
        <v>283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2322</v>
      </c>
      <c r="BM186" s="242" t="s">
        <v>4442</v>
      </c>
    </row>
    <row r="187" s="2" customFormat="1" ht="16.5" customHeight="1">
      <c r="A187" s="39"/>
      <c r="B187" s="40"/>
      <c r="C187" s="230" t="s">
        <v>1480</v>
      </c>
      <c r="D187" s="230" t="s">
        <v>283</v>
      </c>
      <c r="E187" s="231" t="s">
        <v>3779</v>
      </c>
      <c r="F187" s="232" t="s">
        <v>3780</v>
      </c>
      <c r="G187" s="233" t="s">
        <v>3781</v>
      </c>
      <c r="H187" s="234">
        <v>18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2322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2322</v>
      </c>
      <c r="BM187" s="242" t="s">
        <v>4443</v>
      </c>
    </row>
    <row r="188" s="2" customFormat="1" ht="24.15" customHeight="1">
      <c r="A188" s="39"/>
      <c r="B188" s="40"/>
      <c r="C188" s="230" t="s">
        <v>1484</v>
      </c>
      <c r="D188" s="230" t="s">
        <v>283</v>
      </c>
      <c r="E188" s="231" t="s">
        <v>3783</v>
      </c>
      <c r="F188" s="232" t="s">
        <v>3784</v>
      </c>
      <c r="G188" s="233" t="s">
        <v>286</v>
      </c>
      <c r="H188" s="234">
        <v>390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2322</v>
      </c>
      <c r="AT188" s="242" t="s">
        <v>283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2322</v>
      </c>
      <c r="BM188" s="242" t="s">
        <v>4444</v>
      </c>
    </row>
    <row r="189" s="2" customFormat="1" ht="37.8" customHeight="1">
      <c r="A189" s="39"/>
      <c r="B189" s="40"/>
      <c r="C189" s="230" t="s">
        <v>1488</v>
      </c>
      <c r="D189" s="230" t="s">
        <v>283</v>
      </c>
      <c r="E189" s="231" t="s">
        <v>3786</v>
      </c>
      <c r="F189" s="232" t="s">
        <v>3787</v>
      </c>
      <c r="G189" s="233" t="s">
        <v>286</v>
      </c>
      <c r="H189" s="234">
        <v>7020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2322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2322</v>
      </c>
      <c r="BM189" s="242" t="s">
        <v>4445</v>
      </c>
    </row>
    <row r="190" s="2" customFormat="1" ht="24.15" customHeight="1">
      <c r="A190" s="39"/>
      <c r="B190" s="40"/>
      <c r="C190" s="230" t="s">
        <v>1492</v>
      </c>
      <c r="D190" s="230" t="s">
        <v>283</v>
      </c>
      <c r="E190" s="231" t="s">
        <v>3789</v>
      </c>
      <c r="F190" s="232" t="s">
        <v>3790</v>
      </c>
      <c r="G190" s="233" t="s">
        <v>286</v>
      </c>
      <c r="H190" s="234">
        <v>390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2322</v>
      </c>
      <c r="AT190" s="242" t="s">
        <v>283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2322</v>
      </c>
      <c r="BM190" s="242" t="s">
        <v>4446</v>
      </c>
    </row>
    <row r="191" s="2" customFormat="1" ht="24.15" customHeight="1">
      <c r="A191" s="39"/>
      <c r="B191" s="40"/>
      <c r="C191" s="230" t="s">
        <v>1496</v>
      </c>
      <c r="D191" s="230" t="s">
        <v>283</v>
      </c>
      <c r="E191" s="231" t="s">
        <v>3792</v>
      </c>
      <c r="F191" s="232" t="s">
        <v>3793</v>
      </c>
      <c r="G191" s="233" t="s">
        <v>304</v>
      </c>
      <c r="H191" s="234">
        <v>3.3999999999999999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2322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2322</v>
      </c>
      <c r="BM191" s="242" t="s">
        <v>4447</v>
      </c>
    </row>
    <row r="192" s="2" customFormat="1" ht="24.15" customHeight="1">
      <c r="A192" s="39"/>
      <c r="B192" s="40"/>
      <c r="C192" s="230" t="s">
        <v>1500</v>
      </c>
      <c r="D192" s="230" t="s">
        <v>283</v>
      </c>
      <c r="E192" s="231" t="s">
        <v>4448</v>
      </c>
      <c r="F192" s="232" t="s">
        <v>3796</v>
      </c>
      <c r="G192" s="233" t="s">
        <v>1421</v>
      </c>
      <c r="H192" s="234">
        <v>1</v>
      </c>
      <c r="I192" s="235"/>
      <c r="J192" s="236">
        <f>ROUND(I192*H192,2)</f>
        <v>0</v>
      </c>
      <c r="K192" s="237"/>
      <c r="L192" s="45"/>
      <c r="M192" s="307" t="s">
        <v>1</v>
      </c>
      <c r="N192" s="308" t="s">
        <v>42</v>
      </c>
      <c r="O192" s="309"/>
      <c r="P192" s="310">
        <f>O192*H192</f>
        <v>0</v>
      </c>
      <c r="Q192" s="310">
        <v>0</v>
      </c>
      <c r="R192" s="310">
        <f>Q192*H192</f>
        <v>0</v>
      </c>
      <c r="S192" s="310">
        <v>0</v>
      </c>
      <c r="T192" s="3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2322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2322</v>
      </c>
      <c r="BM192" s="242" t="s">
        <v>4449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hbiDcDSlZt6KqEZkE9gyKq8lkDc6pBUFdYnV1rqvYYmLSC9VpLchnnequKTeipcJZwsTu8GQuGPt5C7+41ZHXw==" hashValue="OCyIBIYgweTtaPVelBNssqmIaCkENWFXCbvJfjtL6HNGcwNyeLNpaVwcbvugBcstL6XBdF7cXiTTKVJwACWwpA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ROUND((SUM(BE125:BE155)),  2)</f>
        <v>0</v>
      </c>
      <c r="G37" s="39"/>
      <c r="H37" s="39"/>
      <c r="I37" s="166">
        <v>0.20999999999999999</v>
      </c>
      <c r="J37" s="165">
        <f>ROUND(((SUM(BE125:BE155))*I37),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ROUND((SUM(BF125:BF155)),  2)</f>
        <v>0</v>
      </c>
      <c r="G38" s="39"/>
      <c r="H38" s="39"/>
      <c r="I38" s="166">
        <v>0.12</v>
      </c>
      <c r="J38" s="165">
        <f>ROUND(((SUM(BF125:BF155))*I38),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I.1.2.7.10 -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4451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I.1.2.7.10 - Evakuační rozhlas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SUM(P127:P155)</f>
        <v>0</v>
      </c>
      <c r="Q126" s="222"/>
      <c r="R126" s="223">
        <f>SUM(R127:R155)</f>
        <v>0</v>
      </c>
      <c r="S126" s="222"/>
      <c r="T126" s="224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SUM(BK127:BK155)</f>
        <v>0</v>
      </c>
    </row>
    <row r="127" s="2" customFormat="1" ht="78" customHeight="1">
      <c r="A127" s="39"/>
      <c r="B127" s="40"/>
      <c r="C127" s="230" t="s">
        <v>84</v>
      </c>
      <c r="D127" s="230" t="s">
        <v>283</v>
      </c>
      <c r="E127" s="231" t="s">
        <v>4452</v>
      </c>
      <c r="F127" s="232" t="s">
        <v>4453</v>
      </c>
      <c r="G127" s="233" t="s">
        <v>1676</v>
      </c>
      <c r="H127" s="234">
        <v>101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4454</v>
      </c>
    </row>
    <row r="128" s="2" customFormat="1" ht="66.75" customHeight="1">
      <c r="A128" s="39"/>
      <c r="B128" s="40"/>
      <c r="C128" s="230" t="s">
        <v>86</v>
      </c>
      <c r="D128" s="230" t="s">
        <v>283</v>
      </c>
      <c r="E128" s="231" t="s">
        <v>4455</v>
      </c>
      <c r="F128" s="232" t="s">
        <v>4456</v>
      </c>
      <c r="G128" s="233" t="s">
        <v>1676</v>
      </c>
      <c r="H128" s="234">
        <v>24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4457</v>
      </c>
    </row>
    <row r="129" s="2" customFormat="1" ht="76.35" customHeight="1">
      <c r="A129" s="39"/>
      <c r="B129" s="40"/>
      <c r="C129" s="230" t="s">
        <v>94</v>
      </c>
      <c r="D129" s="230" t="s">
        <v>283</v>
      </c>
      <c r="E129" s="231" t="s">
        <v>4458</v>
      </c>
      <c r="F129" s="232" t="s">
        <v>4459</v>
      </c>
      <c r="G129" s="233" t="s">
        <v>1676</v>
      </c>
      <c r="H129" s="234">
        <v>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4460</v>
      </c>
    </row>
    <row r="130" s="2" customFormat="1" ht="44.25" customHeight="1">
      <c r="A130" s="39"/>
      <c r="B130" s="40"/>
      <c r="C130" s="230" t="s">
        <v>119</v>
      </c>
      <c r="D130" s="230" t="s">
        <v>283</v>
      </c>
      <c r="E130" s="231" t="s">
        <v>4461</v>
      </c>
      <c r="F130" s="232" t="s">
        <v>4462</v>
      </c>
      <c r="G130" s="233" t="s">
        <v>410</v>
      </c>
      <c r="H130" s="234">
        <v>1800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4463</v>
      </c>
    </row>
    <row r="131" s="2" customFormat="1" ht="44.25" customHeight="1">
      <c r="A131" s="39"/>
      <c r="B131" s="40"/>
      <c r="C131" s="230" t="s">
        <v>301</v>
      </c>
      <c r="D131" s="230" t="s">
        <v>283</v>
      </c>
      <c r="E131" s="231" t="s">
        <v>4464</v>
      </c>
      <c r="F131" s="232" t="s">
        <v>4465</v>
      </c>
      <c r="G131" s="233" t="s">
        <v>410</v>
      </c>
      <c r="H131" s="234">
        <v>420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4466</v>
      </c>
    </row>
    <row r="132" s="2" customFormat="1" ht="44.25" customHeight="1">
      <c r="A132" s="39"/>
      <c r="B132" s="40"/>
      <c r="C132" s="230" t="s">
        <v>307</v>
      </c>
      <c r="D132" s="230" t="s">
        <v>283</v>
      </c>
      <c r="E132" s="231" t="s">
        <v>4467</v>
      </c>
      <c r="F132" s="232" t="s">
        <v>4468</v>
      </c>
      <c r="G132" s="233" t="s">
        <v>410</v>
      </c>
      <c r="H132" s="234">
        <v>120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4469</v>
      </c>
    </row>
    <row r="133" s="2" customFormat="1" ht="16.5" customHeight="1">
      <c r="A133" s="39"/>
      <c r="B133" s="40"/>
      <c r="C133" s="230" t="s">
        <v>313</v>
      </c>
      <c r="D133" s="230" t="s">
        <v>283</v>
      </c>
      <c r="E133" s="231" t="s">
        <v>4470</v>
      </c>
      <c r="F133" s="232" t="s">
        <v>4471</v>
      </c>
      <c r="G133" s="233" t="s">
        <v>410</v>
      </c>
      <c r="H133" s="234">
        <v>195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4472</v>
      </c>
    </row>
    <row r="134" s="2" customFormat="1" ht="55.5" customHeight="1">
      <c r="A134" s="39"/>
      <c r="B134" s="40"/>
      <c r="C134" s="230" t="s">
        <v>318</v>
      </c>
      <c r="D134" s="230" t="s">
        <v>283</v>
      </c>
      <c r="E134" s="231" t="s">
        <v>4473</v>
      </c>
      <c r="F134" s="232" t="s">
        <v>4474</v>
      </c>
      <c r="G134" s="233" t="s">
        <v>1676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4475</v>
      </c>
    </row>
    <row r="135" s="2" customFormat="1" ht="37.8" customHeight="1">
      <c r="A135" s="39"/>
      <c r="B135" s="40"/>
      <c r="C135" s="230" t="s">
        <v>311</v>
      </c>
      <c r="D135" s="230" t="s">
        <v>283</v>
      </c>
      <c r="E135" s="231" t="s">
        <v>4476</v>
      </c>
      <c r="F135" s="232" t="s">
        <v>4477</v>
      </c>
      <c r="G135" s="233" t="s">
        <v>1676</v>
      </c>
      <c r="H135" s="234">
        <v>8000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4478</v>
      </c>
    </row>
    <row r="136" s="2" customFormat="1" ht="49.05" customHeight="1">
      <c r="A136" s="39"/>
      <c r="B136" s="40"/>
      <c r="C136" s="230" t="s">
        <v>328</v>
      </c>
      <c r="D136" s="230" t="s">
        <v>283</v>
      </c>
      <c r="E136" s="231" t="s">
        <v>4479</v>
      </c>
      <c r="F136" s="232" t="s">
        <v>4480</v>
      </c>
      <c r="G136" s="233" t="s">
        <v>410</v>
      </c>
      <c r="H136" s="234">
        <v>24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4481</v>
      </c>
    </row>
    <row r="137" s="2" customFormat="1" ht="49.05" customHeight="1">
      <c r="A137" s="39"/>
      <c r="B137" s="40"/>
      <c r="C137" s="230" t="s">
        <v>375</v>
      </c>
      <c r="D137" s="230" t="s">
        <v>283</v>
      </c>
      <c r="E137" s="231" t="s">
        <v>4482</v>
      </c>
      <c r="F137" s="232" t="s">
        <v>4483</v>
      </c>
      <c r="G137" s="233" t="s">
        <v>1676</v>
      </c>
      <c r="H137" s="234">
        <v>168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4484</v>
      </c>
    </row>
    <row r="138" s="2" customFormat="1" ht="37.8" customHeight="1">
      <c r="A138" s="39"/>
      <c r="B138" s="40"/>
      <c r="C138" s="230" t="s">
        <v>8</v>
      </c>
      <c r="D138" s="230" t="s">
        <v>283</v>
      </c>
      <c r="E138" s="231" t="s">
        <v>4485</v>
      </c>
      <c r="F138" s="232" t="s">
        <v>4486</v>
      </c>
      <c r="G138" s="233" t="s">
        <v>1676</v>
      </c>
      <c r="H138" s="234">
        <v>28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4487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4488</v>
      </c>
      <c r="F139" s="232" t="s">
        <v>4489</v>
      </c>
      <c r="G139" s="233" t="s">
        <v>1676</v>
      </c>
      <c r="H139" s="234">
        <v>132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4490</v>
      </c>
    </row>
    <row r="140" s="2" customFormat="1" ht="37.8" customHeight="1">
      <c r="A140" s="39"/>
      <c r="B140" s="40"/>
      <c r="C140" s="230" t="s">
        <v>413</v>
      </c>
      <c r="D140" s="230" t="s">
        <v>283</v>
      </c>
      <c r="E140" s="231" t="s">
        <v>4491</v>
      </c>
      <c r="F140" s="232" t="s">
        <v>4492</v>
      </c>
      <c r="G140" s="233" t="s">
        <v>1676</v>
      </c>
      <c r="H140" s="234">
        <v>125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4493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3731</v>
      </c>
      <c r="F141" s="232" t="s">
        <v>3732</v>
      </c>
      <c r="G141" s="233" t="s">
        <v>1676</v>
      </c>
      <c r="H141" s="234">
        <v>50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4494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3734</v>
      </c>
      <c r="F142" s="232" t="s">
        <v>3735</v>
      </c>
      <c r="G142" s="233" t="s">
        <v>1676</v>
      </c>
      <c r="H142" s="234">
        <v>50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4495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3755</v>
      </c>
      <c r="F143" s="232" t="s">
        <v>3756</v>
      </c>
      <c r="G143" s="233" t="s">
        <v>1676</v>
      </c>
      <c r="H143" s="234">
        <v>100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4496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3758</v>
      </c>
      <c r="F144" s="232" t="s">
        <v>3759</v>
      </c>
      <c r="G144" s="233" t="s">
        <v>1676</v>
      </c>
      <c r="H144" s="234">
        <v>20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4497</v>
      </c>
    </row>
    <row r="145" s="2" customFormat="1" ht="24.15" customHeight="1">
      <c r="A145" s="39"/>
      <c r="B145" s="40"/>
      <c r="C145" s="230" t="s">
        <v>619</v>
      </c>
      <c r="D145" s="230" t="s">
        <v>283</v>
      </c>
      <c r="E145" s="231" t="s">
        <v>4498</v>
      </c>
      <c r="F145" s="232" t="s">
        <v>4499</v>
      </c>
      <c r="G145" s="233" t="s">
        <v>3657</v>
      </c>
      <c r="H145" s="234">
        <v>12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4500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4501</v>
      </c>
      <c r="F146" s="232" t="s">
        <v>4502</v>
      </c>
      <c r="G146" s="233" t="s">
        <v>1676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4503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4504</v>
      </c>
      <c r="F147" s="232" t="s">
        <v>4505</v>
      </c>
      <c r="G147" s="233" t="s">
        <v>1676</v>
      </c>
      <c r="H147" s="234">
        <v>132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4506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4507</v>
      </c>
      <c r="F148" s="232" t="s">
        <v>4508</v>
      </c>
      <c r="G148" s="233" t="s">
        <v>1676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4509</v>
      </c>
    </row>
    <row r="149" s="2" customFormat="1" ht="21.75" customHeight="1">
      <c r="A149" s="39"/>
      <c r="B149" s="40"/>
      <c r="C149" s="230" t="s">
        <v>638</v>
      </c>
      <c r="D149" s="230" t="s">
        <v>283</v>
      </c>
      <c r="E149" s="231" t="s">
        <v>4510</v>
      </c>
      <c r="F149" s="232" t="s">
        <v>4511</v>
      </c>
      <c r="G149" s="233" t="s">
        <v>3800</v>
      </c>
      <c r="H149" s="234">
        <v>36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4512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3779</v>
      </c>
      <c r="F150" s="232" t="s">
        <v>3780</v>
      </c>
      <c r="G150" s="233" t="s">
        <v>3781</v>
      </c>
      <c r="H150" s="234">
        <v>22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4513</v>
      </c>
    </row>
    <row r="151" s="2" customFormat="1" ht="24.15" customHeight="1">
      <c r="A151" s="39"/>
      <c r="B151" s="40"/>
      <c r="C151" s="230" t="s">
        <v>653</v>
      </c>
      <c r="D151" s="230" t="s">
        <v>283</v>
      </c>
      <c r="E151" s="231" t="s">
        <v>3783</v>
      </c>
      <c r="F151" s="232" t="s">
        <v>3784</v>
      </c>
      <c r="G151" s="233" t="s">
        <v>286</v>
      </c>
      <c r="H151" s="234">
        <v>390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4514</v>
      </c>
    </row>
    <row r="152" s="2" customFormat="1" ht="37.8" customHeight="1">
      <c r="A152" s="39"/>
      <c r="B152" s="40"/>
      <c r="C152" s="230" t="s">
        <v>669</v>
      </c>
      <c r="D152" s="230" t="s">
        <v>283</v>
      </c>
      <c r="E152" s="231" t="s">
        <v>3786</v>
      </c>
      <c r="F152" s="232" t="s">
        <v>3787</v>
      </c>
      <c r="G152" s="233" t="s">
        <v>286</v>
      </c>
      <c r="H152" s="234">
        <v>8580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4515</v>
      </c>
    </row>
    <row r="153" s="2" customFormat="1" ht="24.15" customHeight="1">
      <c r="A153" s="39"/>
      <c r="B153" s="40"/>
      <c r="C153" s="230" t="s">
        <v>675</v>
      </c>
      <c r="D153" s="230" t="s">
        <v>283</v>
      </c>
      <c r="E153" s="231" t="s">
        <v>3789</v>
      </c>
      <c r="F153" s="232" t="s">
        <v>3790</v>
      </c>
      <c r="G153" s="233" t="s">
        <v>286</v>
      </c>
      <c r="H153" s="234">
        <v>390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4516</v>
      </c>
    </row>
    <row r="154" s="2" customFormat="1" ht="24.15" customHeight="1">
      <c r="A154" s="39"/>
      <c r="B154" s="40"/>
      <c r="C154" s="230" t="s">
        <v>682</v>
      </c>
      <c r="D154" s="230" t="s">
        <v>283</v>
      </c>
      <c r="E154" s="231" t="s">
        <v>3792</v>
      </c>
      <c r="F154" s="232" t="s">
        <v>3793</v>
      </c>
      <c r="G154" s="233" t="s">
        <v>304</v>
      </c>
      <c r="H154" s="234">
        <v>2.1000000000000001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4517</v>
      </c>
    </row>
    <row r="155" s="2" customFormat="1" ht="24.15" customHeight="1">
      <c r="A155" s="39"/>
      <c r="B155" s="40"/>
      <c r="C155" s="230" t="s">
        <v>688</v>
      </c>
      <c r="D155" s="230" t="s">
        <v>283</v>
      </c>
      <c r="E155" s="231" t="s">
        <v>4518</v>
      </c>
      <c r="F155" s="232" t="s">
        <v>3796</v>
      </c>
      <c r="G155" s="233" t="s">
        <v>1421</v>
      </c>
      <c r="H155" s="234">
        <v>1</v>
      </c>
      <c r="I155" s="235"/>
      <c r="J155" s="236">
        <f>ROUND(I155*H155,2)</f>
        <v>0</v>
      </c>
      <c r="K155" s="237"/>
      <c r="L155" s="45"/>
      <c r="M155" s="307" t="s">
        <v>1</v>
      </c>
      <c r="N155" s="308" t="s">
        <v>42</v>
      </c>
      <c r="O155" s="309"/>
      <c r="P155" s="310">
        <f>O155*H155</f>
        <v>0</v>
      </c>
      <c r="Q155" s="310">
        <v>0</v>
      </c>
      <c r="R155" s="310">
        <f>Q155*H155</f>
        <v>0</v>
      </c>
      <c r="S155" s="310">
        <v>0</v>
      </c>
      <c r="T155" s="3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4519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nogPrsC6BEzCi0YFnx3rPW2AZfjR7eJ+ZXFz+t5laxo6680XWTB5Tb5tEK4fciuyWzHR2WRR9MmeFvWO/GnNFw==" hashValue="apkuVdeRYv0kUC1VteM0Af5NpYzTPtCHrYGzrfo9rOjE4l5/w9G9FTt/Wy0xYBUuqdFql7uCfh4wcOqKU7Qohg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ROUND((SUM(BE130:BE185)),  2)</f>
        <v>0</v>
      </c>
      <c r="G37" s="39"/>
      <c r="H37" s="39"/>
      <c r="I37" s="166">
        <v>0.20999999999999999</v>
      </c>
      <c r="J37" s="165">
        <f>ROUND(((SUM(BE130:BE185))*I37),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ROUND((SUM(BF130:BF185)),  2)</f>
        <v>0</v>
      </c>
      <c r="G38" s="39"/>
      <c r="H38" s="39"/>
      <c r="I38" s="166">
        <v>0.12</v>
      </c>
      <c r="J38" s="165">
        <f>ROUND(((SUM(BF130:BF185))*I38),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ROUND((SUM(BH130:BH185)),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I.1.2.8 -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4521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4522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4523</v>
      </c>
      <c r="E103" s="199"/>
      <c r="F103" s="199"/>
      <c r="G103" s="199"/>
      <c r="H103" s="199"/>
      <c r="I103" s="199"/>
      <c r="J103" s="200">
        <f>J141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4524</v>
      </c>
      <c r="E104" s="199"/>
      <c r="F104" s="199"/>
      <c r="G104" s="199"/>
      <c r="H104" s="199"/>
      <c r="I104" s="199"/>
      <c r="J104" s="200">
        <f>J162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4525</v>
      </c>
      <c r="E105" s="199"/>
      <c r="F105" s="199"/>
      <c r="G105" s="199"/>
      <c r="H105" s="199"/>
      <c r="I105" s="199"/>
      <c r="J105" s="200">
        <f>J166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4526</v>
      </c>
      <c r="E106" s="199"/>
      <c r="F106" s="199"/>
      <c r="G106" s="199"/>
      <c r="H106" s="199"/>
      <c r="I106" s="199"/>
      <c r="J106" s="200">
        <f>J181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/>
    <row r="110" hidden="1"/>
    <row r="111" hidden="1"/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Cheb - Onkologie a zubní klinika rev.11.02.2025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235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236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2078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I.1.2.8 -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 </v>
      </c>
      <c r="G124" s="41"/>
      <c r="H124" s="41"/>
      <c r="I124" s="33" t="s">
        <v>22</v>
      </c>
      <c r="J124" s="80" t="str">
        <f>IF(J16="","",J16)</f>
        <v>10. 12. 2024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M Projekt Cheb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267</v>
      </c>
      <c r="D129" s="205" t="s">
        <v>62</v>
      </c>
      <c r="E129" s="205" t="s">
        <v>58</v>
      </c>
      <c r="F129" s="205" t="s">
        <v>59</v>
      </c>
      <c r="G129" s="205" t="s">
        <v>268</v>
      </c>
      <c r="H129" s="205" t="s">
        <v>269</v>
      </c>
      <c r="I129" s="205" t="s">
        <v>270</v>
      </c>
      <c r="J129" s="206" t="s">
        <v>243</v>
      </c>
      <c r="K129" s="207" t="s">
        <v>271</v>
      </c>
      <c r="L129" s="208"/>
      <c r="M129" s="101" t="s">
        <v>1</v>
      </c>
      <c r="N129" s="102" t="s">
        <v>41</v>
      </c>
      <c r="O129" s="102" t="s">
        <v>272</v>
      </c>
      <c r="P129" s="102" t="s">
        <v>273</v>
      </c>
      <c r="Q129" s="102" t="s">
        <v>274</v>
      </c>
      <c r="R129" s="102" t="s">
        <v>275</v>
      </c>
      <c r="S129" s="102" t="s">
        <v>276</v>
      </c>
      <c r="T129" s="103" t="s">
        <v>277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278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</f>
        <v>0</v>
      </c>
      <c r="Q130" s="105"/>
      <c r="R130" s="211">
        <f>R131</f>
        <v>0</v>
      </c>
      <c r="S130" s="105"/>
      <c r="T130" s="212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245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2084</v>
      </c>
      <c r="F131" s="217" t="s">
        <v>158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P132+P141+P162+P166+P181</f>
        <v>0</v>
      </c>
      <c r="Q131" s="222"/>
      <c r="R131" s="223">
        <f>R132+R141+R162+R166+R181</f>
        <v>0</v>
      </c>
      <c r="S131" s="222"/>
      <c r="T131" s="224">
        <f>T132+T141+T162+T166+T181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77</v>
      </c>
      <c r="AY131" s="225" t="s">
        <v>281</v>
      </c>
      <c r="BK131" s="227">
        <f>BK132+BK141+BK162+BK166+BK181</f>
        <v>0</v>
      </c>
    </row>
    <row r="132" s="12" customFormat="1" ht="22.8" customHeight="1">
      <c r="A132" s="12"/>
      <c r="B132" s="214"/>
      <c r="C132" s="215"/>
      <c r="D132" s="216" t="s">
        <v>76</v>
      </c>
      <c r="E132" s="228" t="s">
        <v>2085</v>
      </c>
      <c r="F132" s="228" t="s">
        <v>4527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SUM(P133:P140)</f>
        <v>0</v>
      </c>
      <c r="Q132" s="222"/>
      <c r="R132" s="223">
        <f>SUM(R133:R140)</f>
        <v>0</v>
      </c>
      <c r="S132" s="222"/>
      <c r="T132" s="224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84</v>
      </c>
      <c r="AT132" s="226" t="s">
        <v>76</v>
      </c>
      <c r="AU132" s="226" t="s">
        <v>84</v>
      </c>
      <c r="AY132" s="225" t="s">
        <v>281</v>
      </c>
      <c r="BK132" s="227">
        <f>SUM(BK133:BK140)</f>
        <v>0</v>
      </c>
    </row>
    <row r="133" s="2" customFormat="1" ht="24.15" customHeight="1">
      <c r="A133" s="39"/>
      <c r="B133" s="40"/>
      <c r="C133" s="230" t="s">
        <v>84</v>
      </c>
      <c r="D133" s="230" t="s">
        <v>283</v>
      </c>
      <c r="E133" s="231" t="s">
        <v>4528</v>
      </c>
      <c r="F133" s="232" t="s">
        <v>4529</v>
      </c>
      <c r="G133" s="233" t="s">
        <v>1676</v>
      </c>
      <c r="H133" s="234">
        <v>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86</v>
      </c>
    </row>
    <row r="134" s="2" customFormat="1" ht="21.75" customHeight="1">
      <c r="A134" s="39"/>
      <c r="B134" s="40"/>
      <c r="C134" s="230" t="s">
        <v>86</v>
      </c>
      <c r="D134" s="230" t="s">
        <v>283</v>
      </c>
      <c r="E134" s="231" t="s">
        <v>4530</v>
      </c>
      <c r="F134" s="232" t="s">
        <v>4531</v>
      </c>
      <c r="G134" s="233" t="s">
        <v>1676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119</v>
      </c>
    </row>
    <row r="135" s="2" customFormat="1" ht="16.5" customHeight="1">
      <c r="A135" s="39"/>
      <c r="B135" s="40"/>
      <c r="C135" s="230" t="s">
        <v>94</v>
      </c>
      <c r="D135" s="230" t="s">
        <v>283</v>
      </c>
      <c r="E135" s="231" t="s">
        <v>4532</v>
      </c>
      <c r="F135" s="232" t="s">
        <v>4533</v>
      </c>
      <c r="G135" s="233" t="s">
        <v>1676</v>
      </c>
      <c r="H135" s="234">
        <v>10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307</v>
      </c>
    </row>
    <row r="136" s="2" customFormat="1" ht="21.75" customHeight="1">
      <c r="A136" s="39"/>
      <c r="B136" s="40"/>
      <c r="C136" s="230" t="s">
        <v>119</v>
      </c>
      <c r="D136" s="230" t="s">
        <v>283</v>
      </c>
      <c r="E136" s="231" t="s">
        <v>4534</v>
      </c>
      <c r="F136" s="232" t="s">
        <v>4535</v>
      </c>
      <c r="G136" s="233" t="s">
        <v>1676</v>
      </c>
      <c r="H136" s="234">
        <v>6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318</v>
      </c>
    </row>
    <row r="137" s="2" customFormat="1" ht="44.25" customHeight="1">
      <c r="A137" s="39"/>
      <c r="B137" s="40"/>
      <c r="C137" s="230" t="s">
        <v>301</v>
      </c>
      <c r="D137" s="230" t="s">
        <v>283</v>
      </c>
      <c r="E137" s="231" t="s">
        <v>4536</v>
      </c>
      <c r="F137" s="232" t="s">
        <v>4537</v>
      </c>
      <c r="G137" s="233" t="s">
        <v>1676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328</v>
      </c>
    </row>
    <row r="138" s="2" customFormat="1" ht="21.75" customHeight="1">
      <c r="A138" s="39"/>
      <c r="B138" s="40"/>
      <c r="C138" s="230" t="s">
        <v>307</v>
      </c>
      <c r="D138" s="230" t="s">
        <v>283</v>
      </c>
      <c r="E138" s="231" t="s">
        <v>4538</v>
      </c>
      <c r="F138" s="232" t="s">
        <v>4539</v>
      </c>
      <c r="G138" s="233" t="s">
        <v>1676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8</v>
      </c>
    </row>
    <row r="139" s="2" customFormat="1" ht="24.15" customHeight="1">
      <c r="A139" s="39"/>
      <c r="B139" s="40"/>
      <c r="C139" s="230" t="s">
        <v>313</v>
      </c>
      <c r="D139" s="230" t="s">
        <v>283</v>
      </c>
      <c r="E139" s="231" t="s">
        <v>4540</v>
      </c>
      <c r="F139" s="232" t="s">
        <v>4541</v>
      </c>
      <c r="G139" s="233" t="s">
        <v>1676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413</v>
      </c>
    </row>
    <row r="140" s="2" customFormat="1" ht="16.5" customHeight="1">
      <c r="A140" s="39"/>
      <c r="B140" s="40"/>
      <c r="C140" s="230" t="s">
        <v>318</v>
      </c>
      <c r="D140" s="230" t="s">
        <v>283</v>
      </c>
      <c r="E140" s="231" t="s">
        <v>4542</v>
      </c>
      <c r="F140" s="232" t="s">
        <v>4543</v>
      </c>
      <c r="G140" s="233" t="s">
        <v>1676</v>
      </c>
      <c r="H140" s="234">
        <v>263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605</v>
      </c>
    </row>
    <row r="141" s="12" customFormat="1" ht="22.8" customHeight="1">
      <c r="A141" s="12"/>
      <c r="B141" s="214"/>
      <c r="C141" s="215"/>
      <c r="D141" s="216" t="s">
        <v>76</v>
      </c>
      <c r="E141" s="228" t="s">
        <v>2183</v>
      </c>
      <c r="F141" s="228" t="s">
        <v>4544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SUM(P142:P161)</f>
        <v>0</v>
      </c>
      <c r="Q141" s="222"/>
      <c r="R141" s="223">
        <f>SUM(R142:R161)</f>
        <v>0</v>
      </c>
      <c r="S141" s="222"/>
      <c r="T141" s="224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84</v>
      </c>
      <c r="AT141" s="226" t="s">
        <v>76</v>
      </c>
      <c r="AU141" s="226" t="s">
        <v>84</v>
      </c>
      <c r="AY141" s="225" t="s">
        <v>281</v>
      </c>
      <c r="BK141" s="227">
        <f>SUM(BK142:BK161)</f>
        <v>0</v>
      </c>
    </row>
    <row r="142" s="2" customFormat="1" ht="16.5" customHeight="1">
      <c r="A142" s="39"/>
      <c r="B142" s="40"/>
      <c r="C142" s="230" t="s">
        <v>311</v>
      </c>
      <c r="D142" s="230" t="s">
        <v>283</v>
      </c>
      <c r="E142" s="231" t="s">
        <v>4545</v>
      </c>
      <c r="F142" s="232" t="s">
        <v>4546</v>
      </c>
      <c r="G142" s="233" t="s">
        <v>1676</v>
      </c>
      <c r="H142" s="234">
        <v>24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614</v>
      </c>
    </row>
    <row r="143" s="2" customFormat="1" ht="37.8" customHeight="1">
      <c r="A143" s="39"/>
      <c r="B143" s="40"/>
      <c r="C143" s="230" t="s">
        <v>328</v>
      </c>
      <c r="D143" s="230" t="s">
        <v>283</v>
      </c>
      <c r="E143" s="231" t="s">
        <v>4547</v>
      </c>
      <c r="F143" s="232" t="s">
        <v>4548</v>
      </c>
      <c r="G143" s="233" t="s">
        <v>1676</v>
      </c>
      <c r="H143" s="234">
        <v>6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624</v>
      </c>
    </row>
    <row r="144" s="2" customFormat="1" ht="16.5" customHeight="1">
      <c r="A144" s="39"/>
      <c r="B144" s="40"/>
      <c r="C144" s="230" t="s">
        <v>375</v>
      </c>
      <c r="D144" s="230" t="s">
        <v>283</v>
      </c>
      <c r="E144" s="231" t="s">
        <v>4549</v>
      </c>
      <c r="F144" s="232" t="s">
        <v>4550</v>
      </c>
      <c r="G144" s="233" t="s">
        <v>1676</v>
      </c>
      <c r="H144" s="234">
        <v>3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633</v>
      </c>
    </row>
    <row r="145" s="2" customFormat="1" ht="24.15" customHeight="1">
      <c r="A145" s="39"/>
      <c r="B145" s="40"/>
      <c r="C145" s="230" t="s">
        <v>8</v>
      </c>
      <c r="D145" s="230" t="s">
        <v>283</v>
      </c>
      <c r="E145" s="231" t="s">
        <v>4551</v>
      </c>
      <c r="F145" s="232" t="s">
        <v>4552</v>
      </c>
      <c r="G145" s="233" t="s">
        <v>1676</v>
      </c>
      <c r="H145" s="234">
        <v>3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643</v>
      </c>
    </row>
    <row r="146" s="2" customFormat="1" ht="16.5" customHeight="1">
      <c r="A146" s="39"/>
      <c r="B146" s="40"/>
      <c r="C146" s="230" t="s">
        <v>407</v>
      </c>
      <c r="D146" s="230" t="s">
        <v>283</v>
      </c>
      <c r="E146" s="231" t="s">
        <v>4553</v>
      </c>
      <c r="F146" s="232" t="s">
        <v>4554</v>
      </c>
      <c r="G146" s="233" t="s">
        <v>1676</v>
      </c>
      <c r="H146" s="234">
        <v>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669</v>
      </c>
    </row>
    <row r="147" s="2" customFormat="1" ht="21.75" customHeight="1">
      <c r="A147" s="39"/>
      <c r="B147" s="40"/>
      <c r="C147" s="230" t="s">
        <v>413</v>
      </c>
      <c r="D147" s="230" t="s">
        <v>283</v>
      </c>
      <c r="E147" s="231" t="s">
        <v>4555</v>
      </c>
      <c r="F147" s="232" t="s">
        <v>4556</v>
      </c>
      <c r="G147" s="233" t="s">
        <v>1676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682</v>
      </c>
    </row>
    <row r="148" s="2" customFormat="1" ht="16.5" customHeight="1">
      <c r="A148" s="39"/>
      <c r="B148" s="40"/>
      <c r="C148" s="230" t="s">
        <v>418</v>
      </c>
      <c r="D148" s="230" t="s">
        <v>283</v>
      </c>
      <c r="E148" s="231" t="s">
        <v>4557</v>
      </c>
      <c r="F148" s="232" t="s">
        <v>4558</v>
      </c>
      <c r="G148" s="233" t="s">
        <v>1676</v>
      </c>
      <c r="H148" s="234">
        <v>15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694</v>
      </c>
    </row>
    <row r="149" s="2" customFormat="1" ht="24.15" customHeight="1">
      <c r="A149" s="39"/>
      <c r="B149" s="40"/>
      <c r="C149" s="230" t="s">
        <v>605</v>
      </c>
      <c r="D149" s="230" t="s">
        <v>283</v>
      </c>
      <c r="E149" s="231" t="s">
        <v>4559</v>
      </c>
      <c r="F149" s="232" t="s">
        <v>4560</v>
      </c>
      <c r="G149" s="233" t="s">
        <v>1676</v>
      </c>
      <c r="H149" s="234">
        <v>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706</v>
      </c>
    </row>
    <row r="150" s="2" customFormat="1" ht="24.15" customHeight="1">
      <c r="A150" s="39"/>
      <c r="B150" s="40"/>
      <c r="C150" s="230" t="s">
        <v>610</v>
      </c>
      <c r="D150" s="230" t="s">
        <v>283</v>
      </c>
      <c r="E150" s="231" t="s">
        <v>4561</v>
      </c>
      <c r="F150" s="232" t="s">
        <v>4562</v>
      </c>
      <c r="G150" s="233" t="s">
        <v>1676</v>
      </c>
      <c r="H150" s="234">
        <v>12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716</v>
      </c>
    </row>
    <row r="151" s="2" customFormat="1" ht="16.5" customHeight="1">
      <c r="A151" s="39"/>
      <c r="B151" s="40"/>
      <c r="C151" s="230" t="s">
        <v>614</v>
      </c>
      <c r="D151" s="230" t="s">
        <v>283</v>
      </c>
      <c r="E151" s="231" t="s">
        <v>4563</v>
      </c>
      <c r="F151" s="232" t="s">
        <v>4564</v>
      </c>
      <c r="G151" s="233" t="s">
        <v>1676</v>
      </c>
      <c r="H151" s="234">
        <v>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724</v>
      </c>
    </row>
    <row r="152" s="2" customFormat="1" ht="24.15" customHeight="1">
      <c r="A152" s="39"/>
      <c r="B152" s="40"/>
      <c r="C152" s="230" t="s">
        <v>619</v>
      </c>
      <c r="D152" s="230" t="s">
        <v>283</v>
      </c>
      <c r="E152" s="231" t="s">
        <v>4565</v>
      </c>
      <c r="F152" s="232" t="s">
        <v>4566</v>
      </c>
      <c r="G152" s="233" t="s">
        <v>1676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733</v>
      </c>
    </row>
    <row r="153" s="2" customFormat="1" ht="24.15" customHeight="1">
      <c r="A153" s="39"/>
      <c r="B153" s="40"/>
      <c r="C153" s="230" t="s">
        <v>624</v>
      </c>
      <c r="D153" s="230" t="s">
        <v>283</v>
      </c>
      <c r="E153" s="231" t="s">
        <v>4567</v>
      </c>
      <c r="F153" s="232" t="s">
        <v>4568</v>
      </c>
      <c r="G153" s="233" t="s">
        <v>1676</v>
      </c>
      <c r="H153" s="234">
        <v>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743</v>
      </c>
    </row>
    <row r="154" s="2" customFormat="1" ht="16.5" customHeight="1">
      <c r="A154" s="39"/>
      <c r="B154" s="40"/>
      <c r="C154" s="230" t="s">
        <v>7</v>
      </c>
      <c r="D154" s="230" t="s">
        <v>283</v>
      </c>
      <c r="E154" s="231" t="s">
        <v>4569</v>
      </c>
      <c r="F154" s="232" t="s">
        <v>4570</v>
      </c>
      <c r="G154" s="233" t="s">
        <v>1676</v>
      </c>
      <c r="H154" s="234">
        <v>2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768</v>
      </c>
    </row>
    <row r="155" s="2" customFormat="1" ht="16.5" customHeight="1">
      <c r="A155" s="39"/>
      <c r="B155" s="40"/>
      <c r="C155" s="230" t="s">
        <v>633</v>
      </c>
      <c r="D155" s="230" t="s">
        <v>283</v>
      </c>
      <c r="E155" s="231" t="s">
        <v>4571</v>
      </c>
      <c r="F155" s="232" t="s">
        <v>4572</v>
      </c>
      <c r="G155" s="233" t="s">
        <v>1676</v>
      </c>
      <c r="H155" s="234">
        <v>12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830</v>
      </c>
    </row>
    <row r="156" s="2" customFormat="1" ht="16.5" customHeight="1">
      <c r="A156" s="39"/>
      <c r="B156" s="40"/>
      <c r="C156" s="230" t="s">
        <v>638</v>
      </c>
      <c r="D156" s="230" t="s">
        <v>283</v>
      </c>
      <c r="E156" s="231" t="s">
        <v>4573</v>
      </c>
      <c r="F156" s="232" t="s">
        <v>4574</v>
      </c>
      <c r="G156" s="233" t="s">
        <v>1676</v>
      </c>
      <c r="H156" s="234">
        <v>9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1004</v>
      </c>
    </row>
    <row r="157" s="2" customFormat="1" ht="16.5" customHeight="1">
      <c r="A157" s="39"/>
      <c r="B157" s="40"/>
      <c r="C157" s="230" t="s">
        <v>643</v>
      </c>
      <c r="D157" s="230" t="s">
        <v>283</v>
      </c>
      <c r="E157" s="231" t="s">
        <v>4575</v>
      </c>
      <c r="F157" s="232" t="s">
        <v>4576</v>
      </c>
      <c r="G157" s="233" t="s">
        <v>1676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648</v>
      </c>
    </row>
    <row r="158" s="2" customFormat="1" ht="16.5" customHeight="1">
      <c r="A158" s="39"/>
      <c r="B158" s="40"/>
      <c r="C158" s="230" t="s">
        <v>653</v>
      </c>
      <c r="D158" s="230" t="s">
        <v>283</v>
      </c>
      <c r="E158" s="231" t="s">
        <v>4577</v>
      </c>
      <c r="F158" s="232" t="s">
        <v>4578</v>
      </c>
      <c r="G158" s="233" t="s">
        <v>1676</v>
      </c>
      <c r="H158" s="234">
        <v>20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1436</v>
      </c>
    </row>
    <row r="159" s="2" customFormat="1" ht="16.5" customHeight="1">
      <c r="A159" s="39"/>
      <c r="B159" s="40"/>
      <c r="C159" s="230" t="s">
        <v>669</v>
      </c>
      <c r="D159" s="230" t="s">
        <v>283</v>
      </c>
      <c r="E159" s="231" t="s">
        <v>4579</v>
      </c>
      <c r="F159" s="232" t="s">
        <v>4580</v>
      </c>
      <c r="G159" s="233" t="s">
        <v>1676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1444</v>
      </c>
    </row>
    <row r="160" s="2" customFormat="1" ht="16.5" customHeight="1">
      <c r="A160" s="39"/>
      <c r="B160" s="40"/>
      <c r="C160" s="230" t="s">
        <v>675</v>
      </c>
      <c r="D160" s="230" t="s">
        <v>283</v>
      </c>
      <c r="E160" s="231" t="s">
        <v>4581</v>
      </c>
      <c r="F160" s="232" t="s">
        <v>4582</v>
      </c>
      <c r="G160" s="233" t="s">
        <v>1676</v>
      </c>
      <c r="H160" s="234">
        <v>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1460</v>
      </c>
    </row>
    <row r="161" s="2" customFormat="1" ht="24.15" customHeight="1">
      <c r="A161" s="39"/>
      <c r="B161" s="40"/>
      <c r="C161" s="230" t="s">
        <v>682</v>
      </c>
      <c r="D161" s="230" t="s">
        <v>283</v>
      </c>
      <c r="E161" s="231" t="s">
        <v>4583</v>
      </c>
      <c r="F161" s="232" t="s">
        <v>4584</v>
      </c>
      <c r="G161" s="233" t="s">
        <v>1676</v>
      </c>
      <c r="H161" s="234">
        <v>5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1468</v>
      </c>
    </row>
    <row r="162" s="12" customFormat="1" ht="22.8" customHeight="1">
      <c r="A162" s="12"/>
      <c r="B162" s="214"/>
      <c r="C162" s="215"/>
      <c r="D162" s="216" t="s">
        <v>76</v>
      </c>
      <c r="E162" s="228" t="s">
        <v>2253</v>
      </c>
      <c r="F162" s="228" t="s">
        <v>4585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SUM(P163:P165)</f>
        <v>0</v>
      </c>
      <c r="Q162" s="222"/>
      <c r="R162" s="223">
        <f>SUM(R163:R165)</f>
        <v>0</v>
      </c>
      <c r="S162" s="222"/>
      <c r="T162" s="224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84</v>
      </c>
      <c r="AT162" s="226" t="s">
        <v>76</v>
      </c>
      <c r="AU162" s="226" t="s">
        <v>84</v>
      </c>
      <c r="AY162" s="225" t="s">
        <v>281</v>
      </c>
      <c r="BK162" s="227">
        <f>SUM(BK163:BK165)</f>
        <v>0</v>
      </c>
    </row>
    <row r="163" s="2" customFormat="1" ht="37.8" customHeight="1">
      <c r="A163" s="39"/>
      <c r="B163" s="40"/>
      <c r="C163" s="230" t="s">
        <v>688</v>
      </c>
      <c r="D163" s="230" t="s">
        <v>283</v>
      </c>
      <c r="E163" s="231" t="s">
        <v>4586</v>
      </c>
      <c r="F163" s="232" t="s">
        <v>4587</v>
      </c>
      <c r="G163" s="233" t="s">
        <v>1676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1476</v>
      </c>
    </row>
    <row r="164" s="2" customFormat="1" ht="37.8" customHeight="1">
      <c r="A164" s="39"/>
      <c r="B164" s="40"/>
      <c r="C164" s="230" t="s">
        <v>694</v>
      </c>
      <c r="D164" s="230" t="s">
        <v>283</v>
      </c>
      <c r="E164" s="231" t="s">
        <v>4588</v>
      </c>
      <c r="F164" s="232" t="s">
        <v>4589</v>
      </c>
      <c r="G164" s="233" t="s">
        <v>1676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1484</v>
      </c>
    </row>
    <row r="165" s="2" customFormat="1" ht="37.8" customHeight="1">
      <c r="A165" s="39"/>
      <c r="B165" s="40"/>
      <c r="C165" s="230" t="s">
        <v>700</v>
      </c>
      <c r="D165" s="230" t="s">
        <v>283</v>
      </c>
      <c r="E165" s="231" t="s">
        <v>4590</v>
      </c>
      <c r="F165" s="232" t="s">
        <v>4591</v>
      </c>
      <c r="G165" s="233" t="s">
        <v>1676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1492</v>
      </c>
    </row>
    <row r="166" s="12" customFormat="1" ht="22.8" customHeight="1">
      <c r="A166" s="12"/>
      <c r="B166" s="214"/>
      <c r="C166" s="215"/>
      <c r="D166" s="216" t="s">
        <v>76</v>
      </c>
      <c r="E166" s="228" t="s">
        <v>2854</v>
      </c>
      <c r="F166" s="228" t="s">
        <v>4592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SUM(P167:P180)</f>
        <v>0</v>
      </c>
      <c r="Q166" s="222"/>
      <c r="R166" s="223">
        <f>SUM(R167:R180)</f>
        <v>0</v>
      </c>
      <c r="S166" s="222"/>
      <c r="T166" s="224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84</v>
      </c>
      <c r="AT166" s="226" t="s">
        <v>76</v>
      </c>
      <c r="AU166" s="226" t="s">
        <v>84</v>
      </c>
      <c r="AY166" s="225" t="s">
        <v>281</v>
      </c>
      <c r="BK166" s="227">
        <f>SUM(BK167:BK180)</f>
        <v>0</v>
      </c>
    </row>
    <row r="167" s="2" customFormat="1" ht="16.5" customHeight="1">
      <c r="A167" s="39"/>
      <c r="B167" s="40"/>
      <c r="C167" s="230" t="s">
        <v>706</v>
      </c>
      <c r="D167" s="230" t="s">
        <v>283</v>
      </c>
      <c r="E167" s="231" t="s">
        <v>4593</v>
      </c>
      <c r="F167" s="232" t="s">
        <v>4594</v>
      </c>
      <c r="G167" s="233" t="s">
        <v>410</v>
      </c>
      <c r="H167" s="234">
        <v>10825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1500</v>
      </c>
    </row>
    <row r="168" s="2" customFormat="1" ht="16.5" customHeight="1">
      <c r="A168" s="39"/>
      <c r="B168" s="40"/>
      <c r="C168" s="230" t="s">
        <v>712</v>
      </c>
      <c r="D168" s="230" t="s">
        <v>283</v>
      </c>
      <c r="E168" s="231" t="s">
        <v>4595</v>
      </c>
      <c r="F168" s="232" t="s">
        <v>4596</v>
      </c>
      <c r="G168" s="233" t="s">
        <v>410</v>
      </c>
      <c r="H168" s="234">
        <v>1430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1508</v>
      </c>
    </row>
    <row r="169" s="2" customFormat="1" ht="16.5" customHeight="1">
      <c r="A169" s="39"/>
      <c r="B169" s="40"/>
      <c r="C169" s="230" t="s">
        <v>716</v>
      </c>
      <c r="D169" s="230" t="s">
        <v>283</v>
      </c>
      <c r="E169" s="231" t="s">
        <v>4597</v>
      </c>
      <c r="F169" s="232" t="s">
        <v>4598</v>
      </c>
      <c r="G169" s="233" t="s">
        <v>410</v>
      </c>
      <c r="H169" s="234">
        <v>450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1516</v>
      </c>
    </row>
    <row r="170" s="2" customFormat="1" ht="16.5" customHeight="1">
      <c r="A170" s="39"/>
      <c r="B170" s="40"/>
      <c r="C170" s="230" t="s">
        <v>720</v>
      </c>
      <c r="D170" s="230" t="s">
        <v>283</v>
      </c>
      <c r="E170" s="231" t="s">
        <v>4599</v>
      </c>
      <c r="F170" s="232" t="s">
        <v>4600</v>
      </c>
      <c r="G170" s="233" t="s">
        <v>410</v>
      </c>
      <c r="H170" s="234">
        <v>1020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1524</v>
      </c>
    </row>
    <row r="171" s="2" customFormat="1" ht="16.5" customHeight="1">
      <c r="A171" s="39"/>
      <c r="B171" s="40"/>
      <c r="C171" s="230" t="s">
        <v>724</v>
      </c>
      <c r="D171" s="230" t="s">
        <v>283</v>
      </c>
      <c r="E171" s="231" t="s">
        <v>4601</v>
      </c>
      <c r="F171" s="232" t="s">
        <v>4602</v>
      </c>
      <c r="G171" s="233" t="s">
        <v>410</v>
      </c>
      <c r="H171" s="234">
        <v>710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1532</v>
      </c>
    </row>
    <row r="172" s="2" customFormat="1" ht="16.5" customHeight="1">
      <c r="A172" s="39"/>
      <c r="B172" s="40"/>
      <c r="C172" s="230" t="s">
        <v>729</v>
      </c>
      <c r="D172" s="230" t="s">
        <v>283</v>
      </c>
      <c r="E172" s="231" t="s">
        <v>4603</v>
      </c>
      <c r="F172" s="232" t="s">
        <v>4604</v>
      </c>
      <c r="G172" s="233" t="s">
        <v>410</v>
      </c>
      <c r="H172" s="234">
        <v>400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1540</v>
      </c>
    </row>
    <row r="173" s="2" customFormat="1" ht="24.15" customHeight="1">
      <c r="A173" s="39"/>
      <c r="B173" s="40"/>
      <c r="C173" s="230" t="s">
        <v>733</v>
      </c>
      <c r="D173" s="230" t="s">
        <v>283</v>
      </c>
      <c r="E173" s="231" t="s">
        <v>4605</v>
      </c>
      <c r="F173" s="232" t="s">
        <v>4606</v>
      </c>
      <c r="G173" s="233" t="s">
        <v>410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1548</v>
      </c>
    </row>
    <row r="174" s="2" customFormat="1" ht="24.15" customHeight="1">
      <c r="A174" s="39"/>
      <c r="B174" s="40"/>
      <c r="C174" s="230" t="s">
        <v>737</v>
      </c>
      <c r="D174" s="230" t="s">
        <v>283</v>
      </c>
      <c r="E174" s="231" t="s">
        <v>4607</v>
      </c>
      <c r="F174" s="232" t="s">
        <v>4608</v>
      </c>
      <c r="G174" s="233" t="s">
        <v>410</v>
      </c>
      <c r="H174" s="234">
        <v>75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1560</v>
      </c>
    </row>
    <row r="175" s="2" customFormat="1" ht="16.5" customHeight="1">
      <c r="A175" s="39"/>
      <c r="B175" s="40"/>
      <c r="C175" s="230" t="s">
        <v>743</v>
      </c>
      <c r="D175" s="230" t="s">
        <v>283</v>
      </c>
      <c r="E175" s="231" t="s">
        <v>4609</v>
      </c>
      <c r="F175" s="232" t="s">
        <v>4610</v>
      </c>
      <c r="G175" s="233" t="s">
        <v>410</v>
      </c>
      <c r="H175" s="234">
        <v>300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1568</v>
      </c>
    </row>
    <row r="176" s="2" customFormat="1" ht="21.75" customHeight="1">
      <c r="A176" s="39"/>
      <c r="B176" s="40"/>
      <c r="C176" s="230" t="s">
        <v>749</v>
      </c>
      <c r="D176" s="230" t="s">
        <v>283</v>
      </c>
      <c r="E176" s="231" t="s">
        <v>4611</v>
      </c>
      <c r="F176" s="232" t="s">
        <v>4612</v>
      </c>
      <c r="G176" s="233" t="s">
        <v>410</v>
      </c>
      <c r="H176" s="234">
        <v>350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1576</v>
      </c>
    </row>
    <row r="177" s="2" customFormat="1" ht="24.15" customHeight="1">
      <c r="A177" s="39"/>
      <c r="B177" s="40"/>
      <c r="C177" s="230" t="s">
        <v>768</v>
      </c>
      <c r="D177" s="230" t="s">
        <v>283</v>
      </c>
      <c r="E177" s="231" t="s">
        <v>4613</v>
      </c>
      <c r="F177" s="232" t="s">
        <v>4614</v>
      </c>
      <c r="G177" s="233" t="s">
        <v>1676</v>
      </c>
      <c r="H177" s="234">
        <v>300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1584</v>
      </c>
    </row>
    <row r="178" s="2" customFormat="1" ht="16.5" customHeight="1">
      <c r="A178" s="39"/>
      <c r="B178" s="40"/>
      <c r="C178" s="230" t="s">
        <v>785</v>
      </c>
      <c r="D178" s="230" t="s">
        <v>283</v>
      </c>
      <c r="E178" s="231" t="s">
        <v>4615</v>
      </c>
      <c r="F178" s="232" t="s">
        <v>4616</v>
      </c>
      <c r="G178" s="233" t="s">
        <v>1421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1592</v>
      </c>
    </row>
    <row r="179" s="2" customFormat="1" ht="24.15" customHeight="1">
      <c r="A179" s="39"/>
      <c r="B179" s="40"/>
      <c r="C179" s="230" t="s">
        <v>830</v>
      </c>
      <c r="D179" s="230" t="s">
        <v>283</v>
      </c>
      <c r="E179" s="231" t="s">
        <v>4617</v>
      </c>
      <c r="F179" s="232" t="s">
        <v>4618</v>
      </c>
      <c r="G179" s="233" t="s">
        <v>1676</v>
      </c>
      <c r="H179" s="234">
        <v>26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1600</v>
      </c>
    </row>
    <row r="180" s="2" customFormat="1" ht="66.75" customHeight="1">
      <c r="A180" s="39"/>
      <c r="B180" s="40"/>
      <c r="C180" s="230" t="s">
        <v>916</v>
      </c>
      <c r="D180" s="230" t="s">
        <v>283</v>
      </c>
      <c r="E180" s="231" t="s">
        <v>4619</v>
      </c>
      <c r="F180" s="232" t="s">
        <v>4620</v>
      </c>
      <c r="G180" s="233" t="s">
        <v>1421</v>
      </c>
      <c r="H180" s="234">
        <v>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1608</v>
      </c>
    </row>
    <row r="181" s="12" customFormat="1" ht="22.8" customHeight="1">
      <c r="A181" s="12"/>
      <c r="B181" s="214"/>
      <c r="C181" s="215"/>
      <c r="D181" s="216" t="s">
        <v>76</v>
      </c>
      <c r="E181" s="228" t="s">
        <v>2973</v>
      </c>
      <c r="F181" s="228" t="s">
        <v>4621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SUM(P182:P185)</f>
        <v>0</v>
      </c>
      <c r="Q181" s="222"/>
      <c r="R181" s="223">
        <f>SUM(R182:R185)</f>
        <v>0</v>
      </c>
      <c r="S181" s="222"/>
      <c r="T181" s="224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84</v>
      </c>
      <c r="AT181" s="226" t="s">
        <v>76</v>
      </c>
      <c r="AU181" s="226" t="s">
        <v>84</v>
      </c>
      <c r="AY181" s="225" t="s">
        <v>281</v>
      </c>
      <c r="BK181" s="227">
        <f>SUM(BK182:BK185)</f>
        <v>0</v>
      </c>
    </row>
    <row r="182" s="2" customFormat="1" ht="55.5" customHeight="1">
      <c r="A182" s="39"/>
      <c r="B182" s="40"/>
      <c r="C182" s="230" t="s">
        <v>1004</v>
      </c>
      <c r="D182" s="230" t="s">
        <v>283</v>
      </c>
      <c r="E182" s="231" t="s">
        <v>4622</v>
      </c>
      <c r="F182" s="232" t="s">
        <v>4623</v>
      </c>
      <c r="G182" s="233" t="s">
        <v>1421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1616</v>
      </c>
    </row>
    <row r="183" s="2" customFormat="1" ht="49.05" customHeight="1">
      <c r="A183" s="39"/>
      <c r="B183" s="40"/>
      <c r="C183" s="230" t="s">
        <v>662</v>
      </c>
      <c r="D183" s="230" t="s">
        <v>283</v>
      </c>
      <c r="E183" s="231" t="s">
        <v>4624</v>
      </c>
      <c r="F183" s="232" t="s">
        <v>4625</v>
      </c>
      <c r="G183" s="233" t="s">
        <v>1421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1624</v>
      </c>
    </row>
    <row r="184" s="2" customFormat="1" ht="49.05" customHeight="1">
      <c r="A184" s="39"/>
      <c r="B184" s="40"/>
      <c r="C184" s="230" t="s">
        <v>648</v>
      </c>
      <c r="D184" s="230" t="s">
        <v>283</v>
      </c>
      <c r="E184" s="231" t="s">
        <v>4626</v>
      </c>
      <c r="F184" s="232" t="s">
        <v>4627</v>
      </c>
      <c r="G184" s="233" t="s">
        <v>1421</v>
      </c>
      <c r="H184" s="234">
        <v>1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1632</v>
      </c>
    </row>
    <row r="185" s="2" customFormat="1" ht="66.75" customHeight="1">
      <c r="A185" s="39"/>
      <c r="B185" s="40"/>
      <c r="C185" s="230" t="s">
        <v>1432</v>
      </c>
      <c r="D185" s="230" t="s">
        <v>283</v>
      </c>
      <c r="E185" s="231" t="s">
        <v>4628</v>
      </c>
      <c r="F185" s="232" t="s">
        <v>4629</v>
      </c>
      <c r="G185" s="233" t="s">
        <v>1421</v>
      </c>
      <c r="H185" s="234">
        <v>1</v>
      </c>
      <c r="I185" s="235"/>
      <c r="J185" s="236">
        <f>ROUND(I185*H185,2)</f>
        <v>0</v>
      </c>
      <c r="K185" s="237"/>
      <c r="L185" s="45"/>
      <c r="M185" s="307" t="s">
        <v>1</v>
      </c>
      <c r="N185" s="308" t="s">
        <v>42</v>
      </c>
      <c r="O185" s="309"/>
      <c r="P185" s="310">
        <f>O185*H185</f>
        <v>0</v>
      </c>
      <c r="Q185" s="310">
        <v>0</v>
      </c>
      <c r="R185" s="310">
        <f>Q185*H185</f>
        <v>0</v>
      </c>
      <c r="S185" s="310">
        <v>0</v>
      </c>
      <c r="T185" s="3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1640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ENsfs5tBVyjAyX9bgkyVdu0Z60ETjtj3v73i9fCTMaxFJIg5R6h5VAJdnPSzeFrQDF8elPFqWmbQIqIHYTQn9g==" hashValue="m4M5yU4+pxLUEG8oG4CFr2gGryojUYIr+OZWXLtOS3I0kdS8hX2zA19E42z7T6KeMMNxb+wJAcDj0YtYFKxdow==" algorithmName="SHA-512" password="CC35"/>
  <autoFilter ref="C129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4630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4631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ROUND((SUM(BE128:BE164)),  2)</f>
        <v>0</v>
      </c>
      <c r="G37" s="39"/>
      <c r="H37" s="39"/>
      <c r="I37" s="166">
        <v>0.20999999999999999</v>
      </c>
      <c r="J37" s="165">
        <f>ROUND(((SUM(BE128:BE164))*I37),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ROUND((SUM(BF128:BF164)),  2)</f>
        <v>0</v>
      </c>
      <c r="G38" s="39"/>
      <c r="H38" s="39"/>
      <c r="I38" s="166">
        <v>0.12</v>
      </c>
      <c r="J38" s="165">
        <f>ROUND(((SUM(BF128:BF164))*I38),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ROUND((SUM(BG128:BG164)),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ROUND((SUM(BH128:BH164)),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ROUND((SUM(BI128:BI164)),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4630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I.2.1a - Medicinální plyny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4632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4633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4634</v>
      </c>
      <c r="E103" s="199"/>
      <c r="F103" s="199"/>
      <c r="G103" s="199"/>
      <c r="H103" s="199"/>
      <c r="I103" s="199"/>
      <c r="J103" s="200">
        <f>J154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4635</v>
      </c>
      <c r="E104" s="199"/>
      <c r="F104" s="199"/>
      <c r="G104" s="199"/>
      <c r="H104" s="199"/>
      <c r="I104" s="199"/>
      <c r="J104" s="200">
        <f>J161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Cheb - Onkologie a zubní klinika rev.11.02.2025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235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4630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I.2.1a - Medicinální plyny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10. 12. 2024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30</v>
      </c>
      <c r="J124" s="37" t="str">
        <f>E25</f>
        <v>M Projekt Cheb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34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267</v>
      </c>
      <c r="D127" s="205" t="s">
        <v>62</v>
      </c>
      <c r="E127" s="205" t="s">
        <v>58</v>
      </c>
      <c r="F127" s="205" t="s">
        <v>59</v>
      </c>
      <c r="G127" s="205" t="s">
        <v>268</v>
      </c>
      <c r="H127" s="205" t="s">
        <v>269</v>
      </c>
      <c r="I127" s="205" t="s">
        <v>270</v>
      </c>
      <c r="J127" s="206" t="s">
        <v>243</v>
      </c>
      <c r="K127" s="207" t="s">
        <v>271</v>
      </c>
      <c r="L127" s="208"/>
      <c r="M127" s="101" t="s">
        <v>1</v>
      </c>
      <c r="N127" s="102" t="s">
        <v>41</v>
      </c>
      <c r="O127" s="102" t="s">
        <v>272</v>
      </c>
      <c r="P127" s="102" t="s">
        <v>273</v>
      </c>
      <c r="Q127" s="102" t="s">
        <v>274</v>
      </c>
      <c r="R127" s="102" t="s">
        <v>275</v>
      </c>
      <c r="S127" s="102" t="s">
        <v>276</v>
      </c>
      <c r="T127" s="103" t="s">
        <v>277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278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245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76</v>
      </c>
      <c r="E129" s="217" t="s">
        <v>2084</v>
      </c>
      <c r="F129" s="217" t="s">
        <v>164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P130+P154+P161</f>
        <v>0</v>
      </c>
      <c r="Q129" s="222"/>
      <c r="R129" s="223">
        <f>R130+R154+R161</f>
        <v>0</v>
      </c>
      <c r="S129" s="222"/>
      <c r="T129" s="224">
        <f>T130+T154+T161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84</v>
      </c>
      <c r="AT129" s="226" t="s">
        <v>76</v>
      </c>
      <c r="AU129" s="226" t="s">
        <v>77</v>
      </c>
      <c r="AY129" s="225" t="s">
        <v>281</v>
      </c>
      <c r="BK129" s="227">
        <f>BK130+BK154+BK161</f>
        <v>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2085</v>
      </c>
      <c r="F130" s="228" t="s">
        <v>4636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SUM(P131:P153)</f>
        <v>0</v>
      </c>
      <c r="Q130" s="222"/>
      <c r="R130" s="223">
        <f>SUM(R131:R153)</f>
        <v>0</v>
      </c>
      <c r="S130" s="222"/>
      <c r="T130" s="224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84</v>
      </c>
      <c r="AY130" s="225" t="s">
        <v>281</v>
      </c>
      <c r="BK130" s="227">
        <f>SUM(BK131:BK153)</f>
        <v>0</v>
      </c>
    </row>
    <row r="131" s="2" customFormat="1" ht="16.5" customHeight="1">
      <c r="A131" s="39"/>
      <c r="B131" s="40"/>
      <c r="C131" s="230" t="s">
        <v>84</v>
      </c>
      <c r="D131" s="230" t="s">
        <v>283</v>
      </c>
      <c r="E131" s="231" t="s">
        <v>4637</v>
      </c>
      <c r="F131" s="232" t="s">
        <v>4638</v>
      </c>
      <c r="G131" s="233" t="s">
        <v>410</v>
      </c>
      <c r="H131" s="234">
        <v>20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86</v>
      </c>
    </row>
    <row r="132" s="2" customFormat="1" ht="16.5" customHeight="1">
      <c r="A132" s="39"/>
      <c r="B132" s="40"/>
      <c r="C132" s="230" t="s">
        <v>86</v>
      </c>
      <c r="D132" s="230" t="s">
        <v>283</v>
      </c>
      <c r="E132" s="231" t="s">
        <v>4639</v>
      </c>
      <c r="F132" s="232" t="s">
        <v>4640</v>
      </c>
      <c r="G132" s="233" t="s">
        <v>410</v>
      </c>
      <c r="H132" s="234">
        <v>66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119</v>
      </c>
    </row>
    <row r="133" s="2" customFormat="1" ht="16.5" customHeight="1">
      <c r="A133" s="39"/>
      <c r="B133" s="40"/>
      <c r="C133" s="230" t="s">
        <v>94</v>
      </c>
      <c r="D133" s="230" t="s">
        <v>283</v>
      </c>
      <c r="E133" s="231" t="s">
        <v>4641</v>
      </c>
      <c r="F133" s="232" t="s">
        <v>4642</v>
      </c>
      <c r="G133" s="233" t="s">
        <v>410</v>
      </c>
      <c r="H133" s="234">
        <v>130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307</v>
      </c>
    </row>
    <row r="134" s="2" customFormat="1" ht="16.5" customHeight="1">
      <c r="A134" s="39"/>
      <c r="B134" s="40"/>
      <c r="C134" s="230" t="s">
        <v>119</v>
      </c>
      <c r="D134" s="230" t="s">
        <v>283</v>
      </c>
      <c r="E134" s="231" t="s">
        <v>4643</v>
      </c>
      <c r="F134" s="232" t="s">
        <v>4644</v>
      </c>
      <c r="G134" s="233" t="s">
        <v>410</v>
      </c>
      <c r="H134" s="234">
        <v>6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318</v>
      </c>
    </row>
    <row r="135" s="2" customFormat="1" ht="16.5" customHeight="1">
      <c r="A135" s="39"/>
      <c r="B135" s="40"/>
      <c r="C135" s="230" t="s">
        <v>301</v>
      </c>
      <c r="D135" s="230" t="s">
        <v>283</v>
      </c>
      <c r="E135" s="231" t="s">
        <v>4645</v>
      </c>
      <c r="F135" s="232" t="s">
        <v>4646</v>
      </c>
      <c r="G135" s="233" t="s">
        <v>410</v>
      </c>
      <c r="H135" s="234">
        <v>28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328</v>
      </c>
    </row>
    <row r="136" s="2" customFormat="1" ht="16.5" customHeight="1">
      <c r="A136" s="39"/>
      <c r="B136" s="40"/>
      <c r="C136" s="230" t="s">
        <v>307</v>
      </c>
      <c r="D136" s="230" t="s">
        <v>283</v>
      </c>
      <c r="E136" s="231" t="s">
        <v>4647</v>
      </c>
      <c r="F136" s="232" t="s">
        <v>4648</v>
      </c>
      <c r="G136" s="233" t="s">
        <v>1676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8</v>
      </c>
    </row>
    <row r="137" s="2" customFormat="1" ht="16.5" customHeight="1">
      <c r="A137" s="39"/>
      <c r="B137" s="40"/>
      <c r="C137" s="230" t="s">
        <v>313</v>
      </c>
      <c r="D137" s="230" t="s">
        <v>283</v>
      </c>
      <c r="E137" s="231" t="s">
        <v>4649</v>
      </c>
      <c r="F137" s="232" t="s">
        <v>4650</v>
      </c>
      <c r="G137" s="233" t="s">
        <v>4651</v>
      </c>
      <c r="H137" s="234">
        <v>750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413</v>
      </c>
    </row>
    <row r="138" s="2" customFormat="1" ht="16.5" customHeight="1">
      <c r="A138" s="39"/>
      <c r="B138" s="40"/>
      <c r="C138" s="230" t="s">
        <v>318</v>
      </c>
      <c r="D138" s="230" t="s">
        <v>283</v>
      </c>
      <c r="E138" s="231" t="s">
        <v>4652</v>
      </c>
      <c r="F138" s="232" t="s">
        <v>4653</v>
      </c>
      <c r="G138" s="233" t="s">
        <v>1676</v>
      </c>
      <c r="H138" s="234">
        <v>7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605</v>
      </c>
    </row>
    <row r="139" s="2" customFormat="1" ht="16.5" customHeight="1">
      <c r="A139" s="39"/>
      <c r="B139" s="40"/>
      <c r="C139" s="230" t="s">
        <v>311</v>
      </c>
      <c r="D139" s="230" t="s">
        <v>283</v>
      </c>
      <c r="E139" s="231" t="s">
        <v>4654</v>
      </c>
      <c r="F139" s="232" t="s">
        <v>4655</v>
      </c>
      <c r="G139" s="233" t="s">
        <v>1676</v>
      </c>
      <c r="H139" s="234">
        <v>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614</v>
      </c>
    </row>
    <row r="140" s="2" customFormat="1" ht="16.5" customHeight="1">
      <c r="A140" s="39"/>
      <c r="B140" s="40"/>
      <c r="C140" s="230" t="s">
        <v>328</v>
      </c>
      <c r="D140" s="230" t="s">
        <v>283</v>
      </c>
      <c r="E140" s="231" t="s">
        <v>4656</v>
      </c>
      <c r="F140" s="232" t="s">
        <v>4657</v>
      </c>
      <c r="G140" s="233" t="s">
        <v>1676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624</v>
      </c>
    </row>
    <row r="141" s="2" customFormat="1" ht="16.5" customHeight="1">
      <c r="A141" s="39"/>
      <c r="B141" s="40"/>
      <c r="C141" s="230" t="s">
        <v>375</v>
      </c>
      <c r="D141" s="230" t="s">
        <v>283</v>
      </c>
      <c r="E141" s="231" t="s">
        <v>4658</v>
      </c>
      <c r="F141" s="232" t="s">
        <v>4659</v>
      </c>
      <c r="G141" s="233" t="s">
        <v>1676</v>
      </c>
      <c r="H141" s="234">
        <v>14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633</v>
      </c>
    </row>
    <row r="142" s="2" customFormat="1" ht="16.5" customHeight="1">
      <c r="A142" s="39"/>
      <c r="B142" s="40"/>
      <c r="C142" s="230" t="s">
        <v>8</v>
      </c>
      <c r="D142" s="230" t="s">
        <v>283</v>
      </c>
      <c r="E142" s="231" t="s">
        <v>4660</v>
      </c>
      <c r="F142" s="232" t="s">
        <v>4661</v>
      </c>
      <c r="G142" s="233" t="s">
        <v>1676</v>
      </c>
      <c r="H142" s="234">
        <v>51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643</v>
      </c>
    </row>
    <row r="143" s="2" customFormat="1" ht="16.5" customHeight="1">
      <c r="A143" s="39"/>
      <c r="B143" s="40"/>
      <c r="C143" s="230" t="s">
        <v>407</v>
      </c>
      <c r="D143" s="230" t="s">
        <v>283</v>
      </c>
      <c r="E143" s="231" t="s">
        <v>4662</v>
      </c>
      <c r="F143" s="232" t="s">
        <v>4663</v>
      </c>
      <c r="G143" s="233" t="s">
        <v>1676</v>
      </c>
      <c r="H143" s="234">
        <v>88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669</v>
      </c>
    </row>
    <row r="144" s="2" customFormat="1" ht="16.5" customHeight="1">
      <c r="A144" s="39"/>
      <c r="B144" s="40"/>
      <c r="C144" s="230" t="s">
        <v>413</v>
      </c>
      <c r="D144" s="230" t="s">
        <v>283</v>
      </c>
      <c r="E144" s="231" t="s">
        <v>4664</v>
      </c>
      <c r="F144" s="232" t="s">
        <v>4665</v>
      </c>
      <c r="G144" s="233" t="s">
        <v>1676</v>
      </c>
      <c r="H144" s="234">
        <v>12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682</v>
      </c>
    </row>
    <row r="145" s="2" customFormat="1" ht="16.5" customHeight="1">
      <c r="A145" s="39"/>
      <c r="B145" s="40"/>
      <c r="C145" s="230" t="s">
        <v>418</v>
      </c>
      <c r="D145" s="230" t="s">
        <v>283</v>
      </c>
      <c r="E145" s="231" t="s">
        <v>4666</v>
      </c>
      <c r="F145" s="232" t="s">
        <v>4667</v>
      </c>
      <c r="G145" s="233" t="s">
        <v>1676</v>
      </c>
      <c r="H145" s="234">
        <v>19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694</v>
      </c>
    </row>
    <row r="146" s="2" customFormat="1" ht="16.5" customHeight="1">
      <c r="A146" s="39"/>
      <c r="B146" s="40"/>
      <c r="C146" s="230" t="s">
        <v>605</v>
      </c>
      <c r="D146" s="230" t="s">
        <v>283</v>
      </c>
      <c r="E146" s="231" t="s">
        <v>4668</v>
      </c>
      <c r="F146" s="232" t="s">
        <v>4669</v>
      </c>
      <c r="G146" s="233" t="s">
        <v>1676</v>
      </c>
      <c r="H146" s="234">
        <v>31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706</v>
      </c>
    </row>
    <row r="147" s="2" customFormat="1" ht="16.5" customHeight="1">
      <c r="A147" s="39"/>
      <c r="B147" s="40"/>
      <c r="C147" s="230" t="s">
        <v>610</v>
      </c>
      <c r="D147" s="230" t="s">
        <v>283</v>
      </c>
      <c r="E147" s="231" t="s">
        <v>4670</v>
      </c>
      <c r="F147" s="232" t="s">
        <v>4671</v>
      </c>
      <c r="G147" s="233" t="s">
        <v>1676</v>
      </c>
      <c r="H147" s="234">
        <v>70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716</v>
      </c>
    </row>
    <row r="148" s="2" customFormat="1" ht="16.5" customHeight="1">
      <c r="A148" s="39"/>
      <c r="B148" s="40"/>
      <c r="C148" s="230" t="s">
        <v>614</v>
      </c>
      <c r="D148" s="230" t="s">
        <v>283</v>
      </c>
      <c r="E148" s="231" t="s">
        <v>4672</v>
      </c>
      <c r="F148" s="232" t="s">
        <v>4673</v>
      </c>
      <c r="G148" s="233" t="s">
        <v>1676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724</v>
      </c>
    </row>
    <row r="149" s="2" customFormat="1" ht="16.5" customHeight="1">
      <c r="A149" s="39"/>
      <c r="B149" s="40"/>
      <c r="C149" s="230" t="s">
        <v>619</v>
      </c>
      <c r="D149" s="230" t="s">
        <v>283</v>
      </c>
      <c r="E149" s="231" t="s">
        <v>4674</v>
      </c>
      <c r="F149" s="232" t="s">
        <v>4675</v>
      </c>
      <c r="G149" s="233" t="s">
        <v>1676</v>
      </c>
      <c r="H149" s="234">
        <v>8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733</v>
      </c>
    </row>
    <row r="150" s="2" customFormat="1" ht="16.5" customHeight="1">
      <c r="A150" s="39"/>
      <c r="B150" s="40"/>
      <c r="C150" s="230" t="s">
        <v>624</v>
      </c>
      <c r="D150" s="230" t="s">
        <v>283</v>
      </c>
      <c r="E150" s="231" t="s">
        <v>4676</v>
      </c>
      <c r="F150" s="232" t="s">
        <v>4677</v>
      </c>
      <c r="G150" s="233" t="s">
        <v>410</v>
      </c>
      <c r="H150" s="234">
        <v>250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743</v>
      </c>
    </row>
    <row r="151" s="2" customFormat="1" ht="16.5" customHeight="1">
      <c r="A151" s="39"/>
      <c r="B151" s="40"/>
      <c r="C151" s="230" t="s">
        <v>7</v>
      </c>
      <c r="D151" s="230" t="s">
        <v>283</v>
      </c>
      <c r="E151" s="231" t="s">
        <v>4678</v>
      </c>
      <c r="F151" s="232" t="s">
        <v>4679</v>
      </c>
      <c r="G151" s="233" t="s">
        <v>410</v>
      </c>
      <c r="H151" s="234">
        <v>250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768</v>
      </c>
    </row>
    <row r="152" s="2" customFormat="1" ht="16.5" customHeight="1">
      <c r="A152" s="39"/>
      <c r="B152" s="40"/>
      <c r="C152" s="230" t="s">
        <v>633</v>
      </c>
      <c r="D152" s="230" t="s">
        <v>283</v>
      </c>
      <c r="E152" s="231" t="s">
        <v>4680</v>
      </c>
      <c r="F152" s="232" t="s">
        <v>4681</v>
      </c>
      <c r="G152" s="233" t="s">
        <v>410</v>
      </c>
      <c r="H152" s="234">
        <v>250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830</v>
      </c>
    </row>
    <row r="153" s="2" customFormat="1" ht="16.5" customHeight="1">
      <c r="A153" s="39"/>
      <c r="B153" s="40"/>
      <c r="C153" s="230" t="s">
        <v>638</v>
      </c>
      <c r="D153" s="230" t="s">
        <v>283</v>
      </c>
      <c r="E153" s="231" t="s">
        <v>4682</v>
      </c>
      <c r="F153" s="232" t="s">
        <v>4683</v>
      </c>
      <c r="G153" s="233" t="s">
        <v>1676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1436</v>
      </c>
    </row>
    <row r="154" s="12" customFormat="1" ht="22.8" customHeight="1">
      <c r="A154" s="12"/>
      <c r="B154" s="214"/>
      <c r="C154" s="215"/>
      <c r="D154" s="216" t="s">
        <v>76</v>
      </c>
      <c r="E154" s="228" t="s">
        <v>2183</v>
      </c>
      <c r="F154" s="228" t="s">
        <v>4684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SUM(P155:P160)</f>
        <v>0</v>
      </c>
      <c r="Q154" s="222"/>
      <c r="R154" s="223">
        <f>SUM(R155:R160)</f>
        <v>0</v>
      </c>
      <c r="S154" s="222"/>
      <c r="T154" s="224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84</v>
      </c>
      <c r="AT154" s="226" t="s">
        <v>76</v>
      </c>
      <c r="AU154" s="226" t="s">
        <v>84</v>
      </c>
      <c r="AY154" s="225" t="s">
        <v>281</v>
      </c>
      <c r="BK154" s="227">
        <f>SUM(BK155:BK160)</f>
        <v>0</v>
      </c>
    </row>
    <row r="155" s="2" customFormat="1" ht="66.75" customHeight="1">
      <c r="A155" s="39"/>
      <c r="B155" s="40"/>
      <c r="C155" s="230" t="s">
        <v>643</v>
      </c>
      <c r="D155" s="230" t="s">
        <v>283</v>
      </c>
      <c r="E155" s="231" t="s">
        <v>4685</v>
      </c>
      <c r="F155" s="232" t="s">
        <v>4686</v>
      </c>
      <c r="G155" s="233" t="s">
        <v>1676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1444</v>
      </c>
    </row>
    <row r="156" s="2" customFormat="1" ht="66.75" customHeight="1">
      <c r="A156" s="39"/>
      <c r="B156" s="40"/>
      <c r="C156" s="230" t="s">
        <v>653</v>
      </c>
      <c r="D156" s="230" t="s">
        <v>283</v>
      </c>
      <c r="E156" s="231" t="s">
        <v>4687</v>
      </c>
      <c r="F156" s="232" t="s">
        <v>4688</v>
      </c>
      <c r="G156" s="233" t="s">
        <v>1676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1452</v>
      </c>
    </row>
    <row r="157" s="2" customFormat="1" ht="62.7" customHeight="1">
      <c r="A157" s="39"/>
      <c r="B157" s="40"/>
      <c r="C157" s="230" t="s">
        <v>669</v>
      </c>
      <c r="D157" s="230" t="s">
        <v>283</v>
      </c>
      <c r="E157" s="231" t="s">
        <v>4689</v>
      </c>
      <c r="F157" s="232" t="s">
        <v>4690</v>
      </c>
      <c r="G157" s="233" t="s">
        <v>1676</v>
      </c>
      <c r="H157" s="234">
        <v>2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1460</v>
      </c>
    </row>
    <row r="158" s="2" customFormat="1" ht="66.75" customHeight="1">
      <c r="A158" s="39"/>
      <c r="B158" s="40"/>
      <c r="C158" s="230" t="s">
        <v>675</v>
      </c>
      <c r="D158" s="230" t="s">
        <v>283</v>
      </c>
      <c r="E158" s="231" t="s">
        <v>4691</v>
      </c>
      <c r="F158" s="232" t="s">
        <v>4692</v>
      </c>
      <c r="G158" s="233" t="s">
        <v>1676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1468</v>
      </c>
    </row>
    <row r="159" s="2" customFormat="1" ht="24.15" customHeight="1">
      <c r="A159" s="39"/>
      <c r="B159" s="40"/>
      <c r="C159" s="230" t="s">
        <v>682</v>
      </c>
      <c r="D159" s="230" t="s">
        <v>283</v>
      </c>
      <c r="E159" s="231" t="s">
        <v>4693</v>
      </c>
      <c r="F159" s="232" t="s">
        <v>4694</v>
      </c>
      <c r="G159" s="233" t="s">
        <v>1676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1476</v>
      </c>
    </row>
    <row r="160" s="2" customFormat="1" ht="24.15" customHeight="1">
      <c r="A160" s="39"/>
      <c r="B160" s="40"/>
      <c r="C160" s="230" t="s">
        <v>688</v>
      </c>
      <c r="D160" s="230" t="s">
        <v>283</v>
      </c>
      <c r="E160" s="231" t="s">
        <v>4695</v>
      </c>
      <c r="F160" s="232" t="s">
        <v>4696</v>
      </c>
      <c r="G160" s="233" t="s">
        <v>410</v>
      </c>
      <c r="H160" s="234">
        <v>120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1484</v>
      </c>
    </row>
    <row r="161" s="12" customFormat="1" ht="22.8" customHeight="1">
      <c r="A161" s="12"/>
      <c r="B161" s="214"/>
      <c r="C161" s="215"/>
      <c r="D161" s="216" t="s">
        <v>76</v>
      </c>
      <c r="E161" s="228" t="s">
        <v>2253</v>
      </c>
      <c r="F161" s="228" t="s">
        <v>4697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SUM(P162:P164)</f>
        <v>0</v>
      </c>
      <c r="Q161" s="222"/>
      <c r="R161" s="223">
        <f>SUM(R162:R164)</f>
        <v>0</v>
      </c>
      <c r="S161" s="222"/>
      <c r="T161" s="22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84</v>
      </c>
      <c r="AT161" s="226" t="s">
        <v>76</v>
      </c>
      <c r="AU161" s="226" t="s">
        <v>84</v>
      </c>
      <c r="AY161" s="225" t="s">
        <v>281</v>
      </c>
      <c r="BK161" s="227">
        <f>SUM(BK162:BK164)</f>
        <v>0</v>
      </c>
    </row>
    <row r="162" s="2" customFormat="1" ht="16.5" customHeight="1">
      <c r="A162" s="39"/>
      <c r="B162" s="40"/>
      <c r="C162" s="230" t="s">
        <v>694</v>
      </c>
      <c r="D162" s="230" t="s">
        <v>283</v>
      </c>
      <c r="E162" s="231" t="s">
        <v>4698</v>
      </c>
      <c r="F162" s="232" t="s">
        <v>4699</v>
      </c>
      <c r="G162" s="233" t="s">
        <v>1676</v>
      </c>
      <c r="H162" s="234">
        <v>14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1492</v>
      </c>
    </row>
    <row r="163" s="2" customFormat="1" ht="24.15" customHeight="1">
      <c r="A163" s="39"/>
      <c r="B163" s="40"/>
      <c r="C163" s="230" t="s">
        <v>700</v>
      </c>
      <c r="D163" s="230" t="s">
        <v>283</v>
      </c>
      <c r="E163" s="231" t="s">
        <v>4700</v>
      </c>
      <c r="F163" s="232" t="s">
        <v>4701</v>
      </c>
      <c r="G163" s="233" t="s">
        <v>1676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1500</v>
      </c>
    </row>
    <row r="164" s="2" customFormat="1" ht="24.15" customHeight="1">
      <c r="A164" s="39"/>
      <c r="B164" s="40"/>
      <c r="C164" s="230" t="s">
        <v>706</v>
      </c>
      <c r="D164" s="230" t="s">
        <v>283</v>
      </c>
      <c r="E164" s="231" t="s">
        <v>4702</v>
      </c>
      <c r="F164" s="232" t="s">
        <v>4703</v>
      </c>
      <c r="G164" s="233" t="s">
        <v>1676</v>
      </c>
      <c r="H164" s="234">
        <v>9</v>
      </c>
      <c r="I164" s="235"/>
      <c r="J164" s="236">
        <f>ROUND(I164*H164,2)</f>
        <v>0</v>
      </c>
      <c r="K164" s="237"/>
      <c r="L164" s="45"/>
      <c r="M164" s="307" t="s">
        <v>1</v>
      </c>
      <c r="N164" s="308" t="s">
        <v>42</v>
      </c>
      <c r="O164" s="309"/>
      <c r="P164" s="310">
        <f>O164*H164</f>
        <v>0</v>
      </c>
      <c r="Q164" s="310">
        <v>0</v>
      </c>
      <c r="R164" s="310">
        <f>Q164*H164</f>
        <v>0</v>
      </c>
      <c r="S164" s="310">
        <v>0</v>
      </c>
      <c r="T164" s="31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1508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UglTr14+ZuxDgCoE8LUm2gJQipKwjsAWhQKXCNRdPS8Bq4xbOP2p/Tyy2S/CNwNTS2ab2p0aV/w4uGUhnxvg/A==" hashValue="MSISKiDT7UTU2/rZUoOWlkaZWjRNZituow9JEoLdMKIPCFbxSPBN37E24ElVh32jyWm1T6TXjqSJbCrs/Po+Ow==" algorithmName="SHA-512" password="CC35"/>
  <autoFilter ref="C127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 s="1" customFormat="1" ht="12" customHeight="1">
      <c r="B8" s="21"/>
      <c r="D8" s="152" t="s">
        <v>234</v>
      </c>
      <c r="L8" s="21"/>
    </row>
    <row r="9" s="2" customFormat="1" ht="16.5" customHeight="1">
      <c r="A9" s="39"/>
      <c r="B9" s="45"/>
      <c r="C9" s="39"/>
      <c r="D9" s="39"/>
      <c r="E9" s="153" t="s">
        <v>235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4704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240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ROUND((SUM(BE122:BE129)),  2)</f>
        <v>0</v>
      </c>
      <c r="G35" s="39"/>
      <c r="H35" s="39"/>
      <c r="I35" s="166">
        <v>0.20999999999999999</v>
      </c>
      <c r="J35" s="165">
        <f>ROUND(((SUM(BE122:BE129))*I35),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ROUND((SUM(BF122:BF129)),  2)</f>
        <v>0</v>
      </c>
      <c r="G36" s="39"/>
      <c r="H36" s="39"/>
      <c r="I36" s="166">
        <v>0.12</v>
      </c>
      <c r="J36" s="165">
        <f>ROUND(((SUM(BF122:BF129))*I36),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5" t="s">
        <v>235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I.4 -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Karlovarská krajská nemocnice a.s.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hidden="1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7"/>
      <c r="C100" s="133"/>
      <c r="D100" s="198" t="s">
        <v>248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/>
    <row r="104" hidden="1"/>
    <row r="105" hidden="1"/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Cheb - Onkologie a zubní klinika rev.11.02.2025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235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I.4 -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Cheb</v>
      </c>
      <c r="G116" s="41"/>
      <c r="H116" s="41"/>
      <c r="I116" s="33" t="s">
        <v>22</v>
      </c>
      <c r="J116" s="80" t="str">
        <f>IF(J14="","",J14)</f>
        <v>10. 12. 2024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Karlovarská krajská nemocnice a.s.</v>
      </c>
      <c r="G118" s="41"/>
      <c r="H118" s="41"/>
      <c r="I118" s="33" t="s">
        <v>30</v>
      </c>
      <c r="J118" s="37" t="str">
        <f>E23</f>
        <v>M Projekt Cheb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267</v>
      </c>
      <c r="D121" s="205" t="s">
        <v>62</v>
      </c>
      <c r="E121" s="205" t="s">
        <v>58</v>
      </c>
      <c r="F121" s="205" t="s">
        <v>59</v>
      </c>
      <c r="G121" s="205" t="s">
        <v>268</v>
      </c>
      <c r="H121" s="205" t="s">
        <v>269</v>
      </c>
      <c r="I121" s="205" t="s">
        <v>270</v>
      </c>
      <c r="J121" s="206" t="s">
        <v>243</v>
      </c>
      <c r="K121" s="207" t="s">
        <v>271</v>
      </c>
      <c r="L121" s="208"/>
      <c r="M121" s="101" t="s">
        <v>1</v>
      </c>
      <c r="N121" s="102" t="s">
        <v>41</v>
      </c>
      <c r="O121" s="102" t="s">
        <v>272</v>
      </c>
      <c r="P121" s="102" t="s">
        <v>273</v>
      </c>
      <c r="Q121" s="102" t="s">
        <v>274</v>
      </c>
      <c r="R121" s="102" t="s">
        <v>275</v>
      </c>
      <c r="S121" s="102" t="s">
        <v>276</v>
      </c>
      <c r="T121" s="103" t="s">
        <v>277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278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0.30896999999999997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245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76</v>
      </c>
      <c r="E123" s="217" t="s">
        <v>279</v>
      </c>
      <c r="F123" s="217" t="s">
        <v>280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0.30896999999999997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84</v>
      </c>
      <c r="AT123" s="226" t="s">
        <v>76</v>
      </c>
      <c r="AU123" s="226" t="s">
        <v>77</v>
      </c>
      <c r="AY123" s="225" t="s">
        <v>281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76</v>
      </c>
      <c r="E124" s="228" t="s">
        <v>311</v>
      </c>
      <c r="F124" s="228" t="s">
        <v>312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SUM(P125:P129)</f>
        <v>0</v>
      </c>
      <c r="Q124" s="222"/>
      <c r="R124" s="223">
        <f>SUM(R125:R129)</f>
        <v>0.30896999999999997</v>
      </c>
      <c r="S124" s="222"/>
      <c r="T124" s="224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84</v>
      </c>
      <c r="AT124" s="226" t="s">
        <v>76</v>
      </c>
      <c r="AU124" s="226" t="s">
        <v>84</v>
      </c>
      <c r="AY124" s="225" t="s">
        <v>281</v>
      </c>
      <c r="BK124" s="227">
        <f>SUM(BK125:BK129)</f>
        <v>0</v>
      </c>
    </row>
    <row r="125" s="2" customFormat="1" ht="16.5" customHeight="1">
      <c r="A125" s="39"/>
      <c r="B125" s="40"/>
      <c r="C125" s="230" t="s">
        <v>84</v>
      </c>
      <c r="D125" s="230" t="s">
        <v>283</v>
      </c>
      <c r="E125" s="231" t="s">
        <v>4705</v>
      </c>
      <c r="F125" s="232" t="s">
        <v>4706</v>
      </c>
      <c r="G125" s="233" t="s">
        <v>752</v>
      </c>
      <c r="H125" s="234">
        <v>27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42</v>
      </c>
      <c r="O125" s="92"/>
      <c r="P125" s="240">
        <f>O125*H125</f>
        <v>0</v>
      </c>
      <c r="Q125" s="240">
        <v>0.00011</v>
      </c>
      <c r="R125" s="240">
        <f>Q125*H125</f>
        <v>0.00297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119</v>
      </c>
      <c r="AT125" s="242" t="s">
        <v>283</v>
      </c>
      <c r="AU125" s="242" t="s">
        <v>86</v>
      </c>
      <c r="AY125" s="18" t="s">
        <v>281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84</v>
      </c>
      <c r="BK125" s="243">
        <f>ROUND(I125*H125,2)</f>
        <v>0</v>
      </c>
      <c r="BL125" s="18" t="s">
        <v>119</v>
      </c>
      <c r="BM125" s="242" t="s">
        <v>4707</v>
      </c>
    </row>
    <row r="126" s="2" customFormat="1" ht="16.5" customHeight="1">
      <c r="A126" s="39"/>
      <c r="B126" s="40"/>
      <c r="C126" s="281" t="s">
        <v>86</v>
      </c>
      <c r="D126" s="281" t="s">
        <v>1084</v>
      </c>
      <c r="E126" s="282" t="s">
        <v>4708</v>
      </c>
      <c r="F126" s="283" t="s">
        <v>4709</v>
      </c>
      <c r="G126" s="284" t="s">
        <v>752</v>
      </c>
      <c r="H126" s="285">
        <v>6</v>
      </c>
      <c r="I126" s="286"/>
      <c r="J126" s="287">
        <f>ROUND(I126*H126,2)</f>
        <v>0</v>
      </c>
      <c r="K126" s="288"/>
      <c r="L126" s="289"/>
      <c r="M126" s="290" t="s">
        <v>1</v>
      </c>
      <c r="N126" s="291" t="s">
        <v>42</v>
      </c>
      <c r="O126" s="92"/>
      <c r="P126" s="240">
        <f>O126*H126</f>
        <v>0</v>
      </c>
      <c r="Q126" s="240">
        <v>0.0089999999999999993</v>
      </c>
      <c r="R126" s="240">
        <f>Q126*H126</f>
        <v>0.053999999999999992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318</v>
      </c>
      <c r="AT126" s="242" t="s">
        <v>1084</v>
      </c>
      <c r="AU126" s="242" t="s">
        <v>86</v>
      </c>
      <c r="AY126" s="18" t="s">
        <v>281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84</v>
      </c>
      <c r="BK126" s="243">
        <f>ROUND(I126*H126,2)</f>
        <v>0</v>
      </c>
      <c r="BL126" s="18" t="s">
        <v>119</v>
      </c>
      <c r="BM126" s="242" t="s">
        <v>4710</v>
      </c>
    </row>
    <row r="127" s="2" customFormat="1" ht="16.5" customHeight="1">
      <c r="A127" s="39"/>
      <c r="B127" s="40"/>
      <c r="C127" s="281" t="s">
        <v>94</v>
      </c>
      <c r="D127" s="281" t="s">
        <v>1084</v>
      </c>
      <c r="E127" s="282" t="s">
        <v>4711</v>
      </c>
      <c r="F127" s="283" t="s">
        <v>4712</v>
      </c>
      <c r="G127" s="284" t="s">
        <v>752</v>
      </c>
      <c r="H127" s="285">
        <v>21</v>
      </c>
      <c r="I127" s="286"/>
      <c r="J127" s="287">
        <f>ROUND(I127*H127,2)</f>
        <v>0</v>
      </c>
      <c r="K127" s="288"/>
      <c r="L127" s="289"/>
      <c r="M127" s="290" t="s">
        <v>1</v>
      </c>
      <c r="N127" s="291" t="s">
        <v>42</v>
      </c>
      <c r="O127" s="92"/>
      <c r="P127" s="240">
        <f>O127*H127</f>
        <v>0</v>
      </c>
      <c r="Q127" s="240">
        <v>0.012</v>
      </c>
      <c r="R127" s="240">
        <f>Q127*H127</f>
        <v>0.252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318</v>
      </c>
      <c r="AT127" s="242" t="s">
        <v>1084</v>
      </c>
      <c r="AU127" s="242" t="s">
        <v>86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4713</v>
      </c>
    </row>
    <row r="128" s="2" customFormat="1" ht="16.5" customHeight="1">
      <c r="A128" s="39"/>
      <c r="B128" s="40"/>
      <c r="C128" s="230" t="s">
        <v>119</v>
      </c>
      <c r="D128" s="230" t="s">
        <v>283</v>
      </c>
      <c r="E128" s="231" t="s">
        <v>4714</v>
      </c>
      <c r="F128" s="232" t="s">
        <v>4715</v>
      </c>
      <c r="G128" s="233" t="s">
        <v>1421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86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4716</v>
      </c>
    </row>
    <row r="129" s="2" customFormat="1">
      <c r="A129" s="39"/>
      <c r="B129" s="40"/>
      <c r="C129" s="41"/>
      <c r="D129" s="246" t="s">
        <v>1671</v>
      </c>
      <c r="E129" s="41"/>
      <c r="F129" s="292" t="s">
        <v>4717</v>
      </c>
      <c r="G129" s="41"/>
      <c r="H129" s="41"/>
      <c r="I129" s="293"/>
      <c r="J129" s="41"/>
      <c r="K129" s="41"/>
      <c r="L129" s="45"/>
      <c r="M129" s="312"/>
      <c r="N129" s="313"/>
      <c r="O129" s="309"/>
      <c r="P129" s="309"/>
      <c r="Q129" s="309"/>
      <c r="R129" s="309"/>
      <c r="S129" s="309"/>
      <c r="T129" s="31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1671</v>
      </c>
      <c r="AU129" s="18" t="s">
        <v>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rFdf2TD1UovGA+kk7+ousI9oF97KF6ueWRi8rVL/I0gVwSXsTiHbxzmiRa0EiIE8iTtSMvRzN+dhbe2N/HPfxg==" hashValue="RvmWuQSyywWfd+2Ic6QHmavTXtr4ow2faqDFFqf0XvjYi21KLrKeSvD508GEi7QgR4T4w6ooJ/HIhJs5jeVdJA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 s="1" customFormat="1" ht="12" customHeight="1">
      <c r="B8" s="21"/>
      <c r="D8" s="152" t="s">
        <v>234</v>
      </c>
      <c r="L8" s="21"/>
    </row>
    <row r="9" s="2" customFormat="1" ht="16.5" customHeight="1">
      <c r="A9" s="39"/>
      <c r="B9" s="45"/>
      <c r="C9" s="39"/>
      <c r="D9" s="39"/>
      <c r="E9" s="153" t="s">
        <v>235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4718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240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ROUND((SUM(BE132:BE250)),  2)</f>
        <v>0</v>
      </c>
      <c r="G35" s="39"/>
      <c r="H35" s="39"/>
      <c r="I35" s="166">
        <v>0.20999999999999999</v>
      </c>
      <c r="J35" s="165">
        <f>ROUND(((SUM(BE132:BE250))*I35),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ROUND((SUM(BF132:BF250)),  2)</f>
        <v>0</v>
      </c>
      <c r="G36" s="39"/>
      <c r="H36" s="39"/>
      <c r="I36" s="166">
        <v>0.12</v>
      </c>
      <c r="J36" s="165">
        <f>ROUND(((SUM(BF132:BF250))*I36),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ROUND((SUM(BG132:BG250)),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ROUND((SUM(BH132:BH250)),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ROUND((SUM(BI132:BI250)),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5" t="s">
        <v>235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I.5 - Venkovní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Karlovarská krajská nemocnice a.s.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hidden="1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7"/>
      <c r="C100" s="133"/>
      <c r="D100" s="198" t="s">
        <v>247</v>
      </c>
      <c r="E100" s="199"/>
      <c r="F100" s="199"/>
      <c r="G100" s="199"/>
      <c r="H100" s="199"/>
      <c r="I100" s="199"/>
      <c r="J100" s="200">
        <f>J134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7"/>
      <c r="C101" s="133"/>
      <c r="D101" s="198" t="s">
        <v>1024</v>
      </c>
      <c r="E101" s="199"/>
      <c r="F101" s="199"/>
      <c r="G101" s="199"/>
      <c r="H101" s="199"/>
      <c r="I101" s="199"/>
      <c r="J101" s="200">
        <f>J171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33"/>
      <c r="D102" s="198" t="s">
        <v>4719</v>
      </c>
      <c r="E102" s="199"/>
      <c r="F102" s="199"/>
      <c r="G102" s="199"/>
      <c r="H102" s="199"/>
      <c r="I102" s="199"/>
      <c r="J102" s="200">
        <f>J187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4720</v>
      </c>
      <c r="E103" s="199"/>
      <c r="F103" s="199"/>
      <c r="G103" s="199"/>
      <c r="H103" s="199"/>
      <c r="I103" s="199"/>
      <c r="J103" s="200">
        <f>J191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1026</v>
      </c>
      <c r="E104" s="199"/>
      <c r="F104" s="199"/>
      <c r="G104" s="199"/>
      <c r="H104" s="199"/>
      <c r="I104" s="199"/>
      <c r="J104" s="200">
        <f>J225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248</v>
      </c>
      <c r="E105" s="199"/>
      <c r="F105" s="199"/>
      <c r="G105" s="199"/>
      <c r="H105" s="199"/>
      <c r="I105" s="199"/>
      <c r="J105" s="200">
        <f>J229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249</v>
      </c>
      <c r="E106" s="199"/>
      <c r="F106" s="199"/>
      <c r="G106" s="199"/>
      <c r="H106" s="199"/>
      <c r="I106" s="199"/>
      <c r="J106" s="200">
        <f>J236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1027</v>
      </c>
      <c r="E107" s="199"/>
      <c r="F107" s="199"/>
      <c r="G107" s="199"/>
      <c r="H107" s="199"/>
      <c r="I107" s="199"/>
      <c r="J107" s="200">
        <f>J238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J240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97"/>
      <c r="C109" s="133"/>
      <c r="D109" s="198" t="s">
        <v>251</v>
      </c>
      <c r="E109" s="199"/>
      <c r="F109" s="199"/>
      <c r="G109" s="199"/>
      <c r="H109" s="199"/>
      <c r="I109" s="199"/>
      <c r="J109" s="200">
        <f>J241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191"/>
      <c r="C110" s="192"/>
      <c r="D110" s="193" t="s">
        <v>1033</v>
      </c>
      <c r="E110" s="194"/>
      <c r="F110" s="194"/>
      <c r="G110" s="194"/>
      <c r="H110" s="194"/>
      <c r="I110" s="194"/>
      <c r="J110" s="195">
        <f>J249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/>
    <row r="114" hidden="1"/>
    <row r="115" hidden="1"/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266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Cheb - Onkologie a zubní klinika rev.11.02.2025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234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235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236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I.5 - Venkovní úpravy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Cheb</v>
      </c>
      <c r="G126" s="41"/>
      <c r="H126" s="41"/>
      <c r="I126" s="33" t="s">
        <v>22</v>
      </c>
      <c r="J126" s="80" t="str">
        <f>IF(J14="","",J14)</f>
        <v>10. 12. 2024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Karlovarská krajská nemocnice a.s.</v>
      </c>
      <c r="G128" s="41"/>
      <c r="H128" s="41"/>
      <c r="I128" s="33" t="s">
        <v>30</v>
      </c>
      <c r="J128" s="37" t="str">
        <f>E23</f>
        <v>M Projekt Cheb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34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267</v>
      </c>
      <c r="D131" s="205" t="s">
        <v>62</v>
      </c>
      <c r="E131" s="205" t="s">
        <v>58</v>
      </c>
      <c r="F131" s="205" t="s">
        <v>59</v>
      </c>
      <c r="G131" s="205" t="s">
        <v>268</v>
      </c>
      <c r="H131" s="205" t="s">
        <v>269</v>
      </c>
      <c r="I131" s="205" t="s">
        <v>270</v>
      </c>
      <c r="J131" s="206" t="s">
        <v>243</v>
      </c>
      <c r="K131" s="207" t="s">
        <v>271</v>
      </c>
      <c r="L131" s="208"/>
      <c r="M131" s="101" t="s">
        <v>1</v>
      </c>
      <c r="N131" s="102" t="s">
        <v>41</v>
      </c>
      <c r="O131" s="102" t="s">
        <v>272</v>
      </c>
      <c r="P131" s="102" t="s">
        <v>273</v>
      </c>
      <c r="Q131" s="102" t="s">
        <v>274</v>
      </c>
      <c r="R131" s="102" t="s">
        <v>275</v>
      </c>
      <c r="S131" s="102" t="s">
        <v>276</v>
      </c>
      <c r="T131" s="103" t="s">
        <v>277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278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P133+P240+P249</f>
        <v>0</v>
      </c>
      <c r="Q132" s="105"/>
      <c r="R132" s="211">
        <f>R133+R240+R249</f>
        <v>184.69184109999998</v>
      </c>
      <c r="S132" s="105"/>
      <c r="T132" s="212">
        <f>T133+T240+T249</f>
        <v>99.25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245</v>
      </c>
      <c r="BK132" s="213">
        <f>BK133+BK240+BK249</f>
        <v>0</v>
      </c>
    </row>
    <row r="133" s="12" customFormat="1" ht="25.92" customHeight="1">
      <c r="A133" s="12"/>
      <c r="B133" s="214"/>
      <c r="C133" s="215"/>
      <c r="D133" s="216" t="s">
        <v>76</v>
      </c>
      <c r="E133" s="217" t="s">
        <v>279</v>
      </c>
      <c r="F133" s="217" t="s">
        <v>280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P134+P171+P187+P191+P225+P229+P236+P238</f>
        <v>0</v>
      </c>
      <c r="Q133" s="222"/>
      <c r="R133" s="223">
        <f>R134+R171+R187+R191+R225+R229+R236+R238</f>
        <v>184.52851049999998</v>
      </c>
      <c r="S133" s="222"/>
      <c r="T133" s="224">
        <f>T134+T171+T187+T191+T225+T229+T236+T238</f>
        <v>99.25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84</v>
      </c>
      <c r="AT133" s="226" t="s">
        <v>76</v>
      </c>
      <c r="AU133" s="226" t="s">
        <v>77</v>
      </c>
      <c r="AY133" s="225" t="s">
        <v>281</v>
      </c>
      <c r="BK133" s="227">
        <f>BK134+BK171+BK187+BK191+BK225+BK229+BK236+BK238</f>
        <v>0</v>
      </c>
    </row>
    <row r="134" s="12" customFormat="1" ht="22.8" customHeight="1">
      <c r="A134" s="12"/>
      <c r="B134" s="214"/>
      <c r="C134" s="215"/>
      <c r="D134" s="216" t="s">
        <v>76</v>
      </c>
      <c r="E134" s="228" t="s">
        <v>84</v>
      </c>
      <c r="F134" s="228" t="s">
        <v>282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SUM(P135:P170)</f>
        <v>0</v>
      </c>
      <c r="Q134" s="222"/>
      <c r="R134" s="223">
        <f>SUM(R135:R170)</f>
        <v>0.034860000000000002</v>
      </c>
      <c r="S134" s="222"/>
      <c r="T134" s="224">
        <f>SUM(T135:T170)</f>
        <v>99.25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84</v>
      </c>
      <c r="AT134" s="226" t="s">
        <v>76</v>
      </c>
      <c r="AU134" s="226" t="s">
        <v>84</v>
      </c>
      <c r="AY134" s="225" t="s">
        <v>281</v>
      </c>
      <c r="BK134" s="227">
        <f>SUM(BK135:BK170)</f>
        <v>0</v>
      </c>
    </row>
    <row r="135" s="2" customFormat="1" ht="24.15" customHeight="1">
      <c r="A135" s="39"/>
      <c r="B135" s="40"/>
      <c r="C135" s="230" t="s">
        <v>84</v>
      </c>
      <c r="D135" s="230" t="s">
        <v>283</v>
      </c>
      <c r="E135" s="231" t="s">
        <v>4721</v>
      </c>
      <c r="F135" s="232" t="s">
        <v>4722</v>
      </c>
      <c r="G135" s="233" t="s">
        <v>321</v>
      </c>
      <c r="H135" s="234">
        <v>71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0.28999999999999998</v>
      </c>
      <c r="T135" s="241">
        <f>S135*H135</f>
        <v>20.59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4723</v>
      </c>
    </row>
    <row r="136" s="13" customFormat="1">
      <c r="A136" s="13"/>
      <c r="B136" s="244"/>
      <c r="C136" s="245"/>
      <c r="D136" s="246" t="s">
        <v>288</v>
      </c>
      <c r="E136" s="247" t="s">
        <v>1</v>
      </c>
      <c r="F136" s="248" t="s">
        <v>4724</v>
      </c>
      <c r="G136" s="245"/>
      <c r="H136" s="249">
        <v>71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288</v>
      </c>
      <c r="AU136" s="255" t="s">
        <v>86</v>
      </c>
      <c r="AV136" s="13" t="s">
        <v>86</v>
      </c>
      <c r="AW136" s="13" t="s">
        <v>33</v>
      </c>
      <c r="AX136" s="13" t="s">
        <v>77</v>
      </c>
      <c r="AY136" s="255" t="s">
        <v>281</v>
      </c>
    </row>
    <row r="137" s="14" customFormat="1">
      <c r="A137" s="14"/>
      <c r="B137" s="256"/>
      <c r="C137" s="257"/>
      <c r="D137" s="246" t="s">
        <v>288</v>
      </c>
      <c r="E137" s="258" t="s">
        <v>1</v>
      </c>
      <c r="F137" s="259" t="s">
        <v>290</v>
      </c>
      <c r="G137" s="257"/>
      <c r="H137" s="260">
        <v>71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288</v>
      </c>
      <c r="AU137" s="266" t="s">
        <v>86</v>
      </c>
      <c r="AV137" s="14" t="s">
        <v>119</v>
      </c>
      <c r="AW137" s="14" t="s">
        <v>33</v>
      </c>
      <c r="AX137" s="14" t="s">
        <v>84</v>
      </c>
      <c r="AY137" s="266" t="s">
        <v>281</v>
      </c>
    </row>
    <row r="138" s="2" customFormat="1" ht="33" customHeight="1">
      <c r="A138" s="39"/>
      <c r="B138" s="40"/>
      <c r="C138" s="230" t="s">
        <v>86</v>
      </c>
      <c r="D138" s="230" t="s">
        <v>283</v>
      </c>
      <c r="E138" s="231" t="s">
        <v>4725</v>
      </c>
      <c r="F138" s="232" t="s">
        <v>4726</v>
      </c>
      <c r="G138" s="233" t="s">
        <v>321</v>
      </c>
      <c r="H138" s="234">
        <v>342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9.0000000000000006E-05</v>
      </c>
      <c r="R138" s="240">
        <f>Q138*H138</f>
        <v>0.030780000000000002</v>
      </c>
      <c r="S138" s="240">
        <v>0.23000000000000001</v>
      </c>
      <c r="T138" s="241">
        <f>S138*H138</f>
        <v>78.659999999999997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4727</v>
      </c>
    </row>
    <row r="139" s="13" customFormat="1">
      <c r="A139" s="13"/>
      <c r="B139" s="244"/>
      <c r="C139" s="245"/>
      <c r="D139" s="246" t="s">
        <v>288</v>
      </c>
      <c r="E139" s="247" t="s">
        <v>1</v>
      </c>
      <c r="F139" s="248" t="s">
        <v>4728</v>
      </c>
      <c r="G139" s="245"/>
      <c r="H139" s="249">
        <v>342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288</v>
      </c>
      <c r="AU139" s="255" t="s">
        <v>86</v>
      </c>
      <c r="AV139" s="13" t="s">
        <v>86</v>
      </c>
      <c r="AW139" s="13" t="s">
        <v>33</v>
      </c>
      <c r="AX139" s="13" t="s">
        <v>77</v>
      </c>
      <c r="AY139" s="255" t="s">
        <v>281</v>
      </c>
    </row>
    <row r="140" s="14" customFormat="1">
      <c r="A140" s="14"/>
      <c r="B140" s="256"/>
      <c r="C140" s="257"/>
      <c r="D140" s="246" t="s">
        <v>288</v>
      </c>
      <c r="E140" s="258" t="s">
        <v>1</v>
      </c>
      <c r="F140" s="259" t="s">
        <v>290</v>
      </c>
      <c r="G140" s="257"/>
      <c r="H140" s="260">
        <v>342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288</v>
      </c>
      <c r="AU140" s="266" t="s">
        <v>86</v>
      </c>
      <c r="AV140" s="14" t="s">
        <v>119</v>
      </c>
      <c r="AW140" s="14" t="s">
        <v>33</v>
      </c>
      <c r="AX140" s="14" t="s">
        <v>84</v>
      </c>
      <c r="AY140" s="266" t="s">
        <v>281</v>
      </c>
    </row>
    <row r="141" s="2" customFormat="1" ht="16.5" customHeight="1">
      <c r="A141" s="39"/>
      <c r="B141" s="40"/>
      <c r="C141" s="230" t="s">
        <v>94</v>
      </c>
      <c r="D141" s="230" t="s">
        <v>283</v>
      </c>
      <c r="E141" s="231" t="s">
        <v>4729</v>
      </c>
      <c r="F141" s="232" t="s">
        <v>4730</v>
      </c>
      <c r="G141" s="233" t="s">
        <v>1676</v>
      </c>
      <c r="H141" s="234">
        <v>100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4731</v>
      </c>
    </row>
    <row r="142" s="2" customFormat="1" ht="33" customHeight="1">
      <c r="A142" s="39"/>
      <c r="B142" s="40"/>
      <c r="C142" s="230" t="s">
        <v>301</v>
      </c>
      <c r="D142" s="230" t="s">
        <v>283</v>
      </c>
      <c r="E142" s="231" t="s">
        <v>4732</v>
      </c>
      <c r="F142" s="232" t="s">
        <v>4733</v>
      </c>
      <c r="G142" s="233" t="s">
        <v>286</v>
      </c>
      <c r="H142" s="234">
        <v>364.82600000000002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4734</v>
      </c>
    </row>
    <row r="143" s="13" customFormat="1">
      <c r="A143" s="13"/>
      <c r="B143" s="244"/>
      <c r="C143" s="245"/>
      <c r="D143" s="246" t="s">
        <v>288</v>
      </c>
      <c r="E143" s="247" t="s">
        <v>1</v>
      </c>
      <c r="F143" s="248" t="s">
        <v>4735</v>
      </c>
      <c r="G143" s="245"/>
      <c r="H143" s="249">
        <v>364.82600000000002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288</v>
      </c>
      <c r="AU143" s="255" t="s">
        <v>86</v>
      </c>
      <c r="AV143" s="13" t="s">
        <v>86</v>
      </c>
      <c r="AW143" s="13" t="s">
        <v>33</v>
      </c>
      <c r="AX143" s="13" t="s">
        <v>77</v>
      </c>
      <c r="AY143" s="255" t="s">
        <v>281</v>
      </c>
    </row>
    <row r="144" s="14" customFormat="1">
      <c r="A144" s="14"/>
      <c r="B144" s="256"/>
      <c r="C144" s="257"/>
      <c r="D144" s="246" t="s">
        <v>288</v>
      </c>
      <c r="E144" s="258" t="s">
        <v>1</v>
      </c>
      <c r="F144" s="259" t="s">
        <v>290</v>
      </c>
      <c r="G144" s="257"/>
      <c r="H144" s="260">
        <v>364.82600000000002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288</v>
      </c>
      <c r="AU144" s="266" t="s">
        <v>86</v>
      </c>
      <c r="AV144" s="14" t="s">
        <v>119</v>
      </c>
      <c r="AW144" s="14" t="s">
        <v>33</v>
      </c>
      <c r="AX144" s="14" t="s">
        <v>84</v>
      </c>
      <c r="AY144" s="266" t="s">
        <v>281</v>
      </c>
    </row>
    <row r="145" s="2" customFormat="1" ht="37.8" customHeight="1">
      <c r="A145" s="39"/>
      <c r="B145" s="40"/>
      <c r="C145" s="230" t="s">
        <v>307</v>
      </c>
      <c r="D145" s="230" t="s">
        <v>283</v>
      </c>
      <c r="E145" s="231" t="s">
        <v>4736</v>
      </c>
      <c r="F145" s="232" t="s">
        <v>4737</v>
      </c>
      <c r="G145" s="233" t="s">
        <v>286</v>
      </c>
      <c r="H145" s="234">
        <v>677.53399999999999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4738</v>
      </c>
    </row>
    <row r="146" s="13" customFormat="1">
      <c r="A146" s="13"/>
      <c r="B146" s="244"/>
      <c r="C146" s="245"/>
      <c r="D146" s="246" t="s">
        <v>288</v>
      </c>
      <c r="E146" s="247" t="s">
        <v>1</v>
      </c>
      <c r="F146" s="248" t="s">
        <v>4739</v>
      </c>
      <c r="G146" s="245"/>
      <c r="H146" s="249">
        <v>364.82600000000002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288</v>
      </c>
      <c r="AU146" s="255" t="s">
        <v>86</v>
      </c>
      <c r="AV146" s="13" t="s">
        <v>86</v>
      </c>
      <c r="AW146" s="13" t="s">
        <v>33</v>
      </c>
      <c r="AX146" s="13" t="s">
        <v>77</v>
      </c>
      <c r="AY146" s="255" t="s">
        <v>281</v>
      </c>
    </row>
    <row r="147" s="13" customFormat="1">
      <c r="A147" s="13"/>
      <c r="B147" s="244"/>
      <c r="C147" s="245"/>
      <c r="D147" s="246" t="s">
        <v>288</v>
      </c>
      <c r="E147" s="247" t="s">
        <v>1</v>
      </c>
      <c r="F147" s="248" t="s">
        <v>4740</v>
      </c>
      <c r="G147" s="245"/>
      <c r="H147" s="249">
        <v>312.70800000000003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288</v>
      </c>
      <c r="AU147" s="255" t="s">
        <v>86</v>
      </c>
      <c r="AV147" s="13" t="s">
        <v>86</v>
      </c>
      <c r="AW147" s="13" t="s">
        <v>33</v>
      </c>
      <c r="AX147" s="13" t="s">
        <v>77</v>
      </c>
      <c r="AY147" s="255" t="s">
        <v>281</v>
      </c>
    </row>
    <row r="148" s="14" customFormat="1">
      <c r="A148" s="14"/>
      <c r="B148" s="256"/>
      <c r="C148" s="257"/>
      <c r="D148" s="246" t="s">
        <v>288</v>
      </c>
      <c r="E148" s="258" t="s">
        <v>1</v>
      </c>
      <c r="F148" s="259" t="s">
        <v>290</v>
      </c>
      <c r="G148" s="257"/>
      <c r="H148" s="260">
        <v>677.53399999999999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288</v>
      </c>
      <c r="AU148" s="266" t="s">
        <v>86</v>
      </c>
      <c r="AV148" s="14" t="s">
        <v>119</v>
      </c>
      <c r="AW148" s="14" t="s">
        <v>33</v>
      </c>
      <c r="AX148" s="14" t="s">
        <v>84</v>
      </c>
      <c r="AY148" s="266" t="s">
        <v>281</v>
      </c>
    </row>
    <row r="149" s="2" customFormat="1" ht="37.8" customHeight="1">
      <c r="A149" s="39"/>
      <c r="B149" s="40"/>
      <c r="C149" s="230" t="s">
        <v>313</v>
      </c>
      <c r="D149" s="230" t="s">
        <v>283</v>
      </c>
      <c r="E149" s="231" t="s">
        <v>298</v>
      </c>
      <c r="F149" s="232" t="s">
        <v>299</v>
      </c>
      <c r="G149" s="233" t="s">
        <v>286</v>
      </c>
      <c r="H149" s="234">
        <v>52.118000000000002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4741</v>
      </c>
    </row>
    <row r="150" s="13" customFormat="1">
      <c r="A150" s="13"/>
      <c r="B150" s="244"/>
      <c r="C150" s="245"/>
      <c r="D150" s="246" t="s">
        <v>288</v>
      </c>
      <c r="E150" s="247" t="s">
        <v>1</v>
      </c>
      <c r="F150" s="248" t="s">
        <v>4742</v>
      </c>
      <c r="G150" s="245"/>
      <c r="H150" s="249">
        <v>52.118000000000002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288</v>
      </c>
      <c r="AU150" s="255" t="s">
        <v>86</v>
      </c>
      <c r="AV150" s="13" t="s">
        <v>86</v>
      </c>
      <c r="AW150" s="13" t="s">
        <v>33</v>
      </c>
      <c r="AX150" s="13" t="s">
        <v>77</v>
      </c>
      <c r="AY150" s="255" t="s">
        <v>281</v>
      </c>
    </row>
    <row r="151" s="14" customFormat="1">
      <c r="A151" s="14"/>
      <c r="B151" s="256"/>
      <c r="C151" s="257"/>
      <c r="D151" s="246" t="s">
        <v>288</v>
      </c>
      <c r="E151" s="258" t="s">
        <v>1</v>
      </c>
      <c r="F151" s="259" t="s">
        <v>290</v>
      </c>
      <c r="G151" s="257"/>
      <c r="H151" s="260">
        <v>52.118000000000002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288</v>
      </c>
      <c r="AU151" s="266" t="s">
        <v>86</v>
      </c>
      <c r="AV151" s="14" t="s">
        <v>119</v>
      </c>
      <c r="AW151" s="14" t="s">
        <v>33</v>
      </c>
      <c r="AX151" s="14" t="s">
        <v>84</v>
      </c>
      <c r="AY151" s="266" t="s">
        <v>281</v>
      </c>
    </row>
    <row r="152" s="2" customFormat="1" ht="24.15" customHeight="1">
      <c r="A152" s="39"/>
      <c r="B152" s="40"/>
      <c r="C152" s="230" t="s">
        <v>318</v>
      </c>
      <c r="D152" s="230" t="s">
        <v>283</v>
      </c>
      <c r="E152" s="231" t="s">
        <v>4743</v>
      </c>
      <c r="F152" s="232" t="s">
        <v>4744</v>
      </c>
      <c r="G152" s="233" t="s">
        <v>286</v>
      </c>
      <c r="H152" s="234">
        <v>416.94400000000002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4745</v>
      </c>
    </row>
    <row r="153" s="13" customFormat="1">
      <c r="A153" s="13"/>
      <c r="B153" s="244"/>
      <c r="C153" s="245"/>
      <c r="D153" s="246" t="s">
        <v>288</v>
      </c>
      <c r="E153" s="247" t="s">
        <v>1</v>
      </c>
      <c r="F153" s="248" t="s">
        <v>4746</v>
      </c>
      <c r="G153" s="245"/>
      <c r="H153" s="249">
        <v>416.94400000000002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288</v>
      </c>
      <c r="AU153" s="255" t="s">
        <v>86</v>
      </c>
      <c r="AV153" s="13" t="s">
        <v>86</v>
      </c>
      <c r="AW153" s="13" t="s">
        <v>33</v>
      </c>
      <c r="AX153" s="13" t="s">
        <v>77</v>
      </c>
      <c r="AY153" s="255" t="s">
        <v>281</v>
      </c>
    </row>
    <row r="154" s="14" customFormat="1">
      <c r="A154" s="14"/>
      <c r="B154" s="256"/>
      <c r="C154" s="257"/>
      <c r="D154" s="246" t="s">
        <v>288</v>
      </c>
      <c r="E154" s="258" t="s">
        <v>1</v>
      </c>
      <c r="F154" s="259" t="s">
        <v>290</v>
      </c>
      <c r="G154" s="257"/>
      <c r="H154" s="260">
        <v>416.94400000000002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288</v>
      </c>
      <c r="AU154" s="266" t="s">
        <v>86</v>
      </c>
      <c r="AV154" s="14" t="s">
        <v>119</v>
      </c>
      <c r="AW154" s="14" t="s">
        <v>33</v>
      </c>
      <c r="AX154" s="14" t="s">
        <v>84</v>
      </c>
      <c r="AY154" s="266" t="s">
        <v>281</v>
      </c>
    </row>
    <row r="155" s="2" customFormat="1" ht="24.15" customHeight="1">
      <c r="A155" s="39"/>
      <c r="B155" s="40"/>
      <c r="C155" s="230" t="s">
        <v>311</v>
      </c>
      <c r="D155" s="230" t="s">
        <v>283</v>
      </c>
      <c r="E155" s="231" t="s">
        <v>4747</v>
      </c>
      <c r="F155" s="232" t="s">
        <v>4748</v>
      </c>
      <c r="G155" s="233" t="s">
        <v>286</v>
      </c>
      <c r="H155" s="234">
        <v>312.70800000000003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4749</v>
      </c>
    </row>
    <row r="156" s="13" customFormat="1">
      <c r="A156" s="13"/>
      <c r="B156" s="244"/>
      <c r="C156" s="245"/>
      <c r="D156" s="246" t="s">
        <v>288</v>
      </c>
      <c r="E156" s="247" t="s">
        <v>1</v>
      </c>
      <c r="F156" s="248" t="s">
        <v>4740</v>
      </c>
      <c r="G156" s="245"/>
      <c r="H156" s="249">
        <v>312.70800000000003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288</v>
      </c>
      <c r="AU156" s="255" t="s">
        <v>86</v>
      </c>
      <c r="AV156" s="13" t="s">
        <v>86</v>
      </c>
      <c r="AW156" s="13" t="s">
        <v>33</v>
      </c>
      <c r="AX156" s="13" t="s">
        <v>77</v>
      </c>
      <c r="AY156" s="255" t="s">
        <v>281</v>
      </c>
    </row>
    <row r="157" s="14" customFormat="1">
      <c r="A157" s="14"/>
      <c r="B157" s="256"/>
      <c r="C157" s="257"/>
      <c r="D157" s="246" t="s">
        <v>288</v>
      </c>
      <c r="E157" s="258" t="s">
        <v>1</v>
      </c>
      <c r="F157" s="259" t="s">
        <v>290</v>
      </c>
      <c r="G157" s="257"/>
      <c r="H157" s="260">
        <v>312.70800000000003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288</v>
      </c>
      <c r="AU157" s="266" t="s">
        <v>86</v>
      </c>
      <c r="AV157" s="14" t="s">
        <v>119</v>
      </c>
      <c r="AW157" s="14" t="s">
        <v>33</v>
      </c>
      <c r="AX157" s="14" t="s">
        <v>84</v>
      </c>
      <c r="AY157" s="266" t="s">
        <v>281</v>
      </c>
    </row>
    <row r="158" s="2" customFormat="1" ht="24.15" customHeight="1">
      <c r="A158" s="39"/>
      <c r="B158" s="40"/>
      <c r="C158" s="230" t="s">
        <v>328</v>
      </c>
      <c r="D158" s="230" t="s">
        <v>283</v>
      </c>
      <c r="E158" s="231" t="s">
        <v>302</v>
      </c>
      <c r="F158" s="232" t="s">
        <v>303</v>
      </c>
      <c r="G158" s="233" t="s">
        <v>304</v>
      </c>
      <c r="H158" s="234">
        <v>83.388999999999996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4750</v>
      </c>
    </row>
    <row r="159" s="13" customFormat="1">
      <c r="A159" s="13"/>
      <c r="B159" s="244"/>
      <c r="C159" s="245"/>
      <c r="D159" s="246" t="s">
        <v>288</v>
      </c>
      <c r="E159" s="247" t="s">
        <v>1</v>
      </c>
      <c r="F159" s="248" t="s">
        <v>4751</v>
      </c>
      <c r="G159" s="245"/>
      <c r="H159" s="249">
        <v>83.388999999999996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288</v>
      </c>
      <c r="AU159" s="255" t="s">
        <v>86</v>
      </c>
      <c r="AV159" s="13" t="s">
        <v>86</v>
      </c>
      <c r="AW159" s="13" t="s">
        <v>33</v>
      </c>
      <c r="AX159" s="13" t="s">
        <v>77</v>
      </c>
      <c r="AY159" s="255" t="s">
        <v>281</v>
      </c>
    </row>
    <row r="160" s="14" customFormat="1">
      <c r="A160" s="14"/>
      <c r="B160" s="256"/>
      <c r="C160" s="257"/>
      <c r="D160" s="246" t="s">
        <v>288</v>
      </c>
      <c r="E160" s="258" t="s">
        <v>1</v>
      </c>
      <c r="F160" s="259" t="s">
        <v>290</v>
      </c>
      <c r="G160" s="257"/>
      <c r="H160" s="260">
        <v>83.388999999999996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288</v>
      </c>
      <c r="AU160" s="266" t="s">
        <v>86</v>
      </c>
      <c r="AV160" s="14" t="s">
        <v>119</v>
      </c>
      <c r="AW160" s="14" t="s">
        <v>33</v>
      </c>
      <c r="AX160" s="14" t="s">
        <v>84</v>
      </c>
      <c r="AY160" s="266" t="s">
        <v>281</v>
      </c>
    </row>
    <row r="161" s="2" customFormat="1" ht="16.5" customHeight="1">
      <c r="A161" s="39"/>
      <c r="B161" s="40"/>
      <c r="C161" s="230" t="s">
        <v>375</v>
      </c>
      <c r="D161" s="230" t="s">
        <v>283</v>
      </c>
      <c r="E161" s="231" t="s">
        <v>308</v>
      </c>
      <c r="F161" s="232" t="s">
        <v>309</v>
      </c>
      <c r="G161" s="233" t="s">
        <v>286</v>
      </c>
      <c r="H161" s="234">
        <v>52.118000000000002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4752</v>
      </c>
    </row>
    <row r="162" s="13" customFormat="1">
      <c r="A162" s="13"/>
      <c r="B162" s="244"/>
      <c r="C162" s="245"/>
      <c r="D162" s="246" t="s">
        <v>288</v>
      </c>
      <c r="E162" s="247" t="s">
        <v>1</v>
      </c>
      <c r="F162" s="248" t="s">
        <v>4742</v>
      </c>
      <c r="G162" s="245"/>
      <c r="H162" s="249">
        <v>52.118000000000002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288</v>
      </c>
      <c r="AU162" s="255" t="s">
        <v>86</v>
      </c>
      <c r="AV162" s="13" t="s">
        <v>86</v>
      </c>
      <c r="AW162" s="13" t="s">
        <v>33</v>
      </c>
      <c r="AX162" s="13" t="s">
        <v>77</v>
      </c>
      <c r="AY162" s="255" t="s">
        <v>281</v>
      </c>
    </row>
    <row r="163" s="14" customFormat="1">
      <c r="A163" s="14"/>
      <c r="B163" s="256"/>
      <c r="C163" s="257"/>
      <c r="D163" s="246" t="s">
        <v>288</v>
      </c>
      <c r="E163" s="258" t="s">
        <v>1</v>
      </c>
      <c r="F163" s="259" t="s">
        <v>290</v>
      </c>
      <c r="G163" s="257"/>
      <c r="H163" s="260">
        <v>52.118000000000002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288</v>
      </c>
      <c r="AU163" s="266" t="s">
        <v>86</v>
      </c>
      <c r="AV163" s="14" t="s">
        <v>119</v>
      </c>
      <c r="AW163" s="14" t="s">
        <v>33</v>
      </c>
      <c r="AX163" s="14" t="s">
        <v>84</v>
      </c>
      <c r="AY163" s="266" t="s">
        <v>281</v>
      </c>
    </row>
    <row r="164" s="2" customFormat="1" ht="37.8" customHeight="1">
      <c r="A164" s="39"/>
      <c r="B164" s="40"/>
      <c r="C164" s="230" t="s">
        <v>8</v>
      </c>
      <c r="D164" s="230" t="s">
        <v>283</v>
      </c>
      <c r="E164" s="231" t="s">
        <v>4753</v>
      </c>
      <c r="F164" s="232" t="s">
        <v>4754</v>
      </c>
      <c r="G164" s="233" t="s">
        <v>321</v>
      </c>
      <c r="H164" s="234">
        <v>204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4755</v>
      </c>
    </row>
    <row r="165" s="13" customFormat="1">
      <c r="A165" s="13"/>
      <c r="B165" s="244"/>
      <c r="C165" s="245"/>
      <c r="D165" s="246" t="s">
        <v>288</v>
      </c>
      <c r="E165" s="247" t="s">
        <v>1</v>
      </c>
      <c r="F165" s="248" t="s">
        <v>4756</v>
      </c>
      <c r="G165" s="245"/>
      <c r="H165" s="249">
        <v>204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288</v>
      </c>
      <c r="AU165" s="255" t="s">
        <v>86</v>
      </c>
      <c r="AV165" s="13" t="s">
        <v>86</v>
      </c>
      <c r="AW165" s="13" t="s">
        <v>33</v>
      </c>
      <c r="AX165" s="13" t="s">
        <v>77</v>
      </c>
      <c r="AY165" s="255" t="s">
        <v>281</v>
      </c>
    </row>
    <row r="166" s="14" customFormat="1">
      <c r="A166" s="14"/>
      <c r="B166" s="256"/>
      <c r="C166" s="257"/>
      <c r="D166" s="246" t="s">
        <v>288</v>
      </c>
      <c r="E166" s="258" t="s">
        <v>1</v>
      </c>
      <c r="F166" s="259" t="s">
        <v>290</v>
      </c>
      <c r="G166" s="257"/>
      <c r="H166" s="260">
        <v>204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288</v>
      </c>
      <c r="AU166" s="266" t="s">
        <v>86</v>
      </c>
      <c r="AV166" s="14" t="s">
        <v>119</v>
      </c>
      <c r="AW166" s="14" t="s">
        <v>33</v>
      </c>
      <c r="AX166" s="14" t="s">
        <v>84</v>
      </c>
      <c r="AY166" s="266" t="s">
        <v>281</v>
      </c>
    </row>
    <row r="167" s="2" customFormat="1" ht="24.15" customHeight="1">
      <c r="A167" s="39"/>
      <c r="B167" s="40"/>
      <c r="C167" s="230" t="s">
        <v>407</v>
      </c>
      <c r="D167" s="230" t="s">
        <v>283</v>
      </c>
      <c r="E167" s="231" t="s">
        <v>4757</v>
      </c>
      <c r="F167" s="232" t="s">
        <v>4758</v>
      </c>
      <c r="G167" s="233" t="s">
        <v>321</v>
      </c>
      <c r="H167" s="234">
        <v>204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4759</v>
      </c>
    </row>
    <row r="168" s="2" customFormat="1" ht="16.5" customHeight="1">
      <c r="A168" s="39"/>
      <c r="B168" s="40"/>
      <c r="C168" s="281" t="s">
        <v>413</v>
      </c>
      <c r="D168" s="281" t="s">
        <v>1084</v>
      </c>
      <c r="E168" s="282" t="s">
        <v>4760</v>
      </c>
      <c r="F168" s="283" t="s">
        <v>4761</v>
      </c>
      <c r="G168" s="284" t="s">
        <v>656</v>
      </c>
      <c r="H168" s="285">
        <v>4.0800000000000001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0.001</v>
      </c>
      <c r="R168" s="240">
        <f>Q168*H168</f>
        <v>0.0040800000000000003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318</v>
      </c>
      <c r="AT168" s="242" t="s">
        <v>1084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4762</v>
      </c>
    </row>
    <row r="169" s="13" customFormat="1">
      <c r="A169" s="13"/>
      <c r="B169" s="244"/>
      <c r="C169" s="245"/>
      <c r="D169" s="246" t="s">
        <v>288</v>
      </c>
      <c r="E169" s="245"/>
      <c r="F169" s="248" t="s">
        <v>4763</v>
      </c>
      <c r="G169" s="245"/>
      <c r="H169" s="249">
        <v>4.0800000000000001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4</v>
      </c>
      <c r="AX169" s="13" t="s">
        <v>84</v>
      </c>
      <c r="AY169" s="255" t="s">
        <v>281</v>
      </c>
    </row>
    <row r="170" s="2" customFormat="1" ht="21.75" customHeight="1">
      <c r="A170" s="39"/>
      <c r="B170" s="40"/>
      <c r="C170" s="230" t="s">
        <v>418</v>
      </c>
      <c r="D170" s="230" t="s">
        <v>283</v>
      </c>
      <c r="E170" s="231" t="s">
        <v>4764</v>
      </c>
      <c r="F170" s="232" t="s">
        <v>4765</v>
      </c>
      <c r="G170" s="233" t="s">
        <v>321</v>
      </c>
      <c r="H170" s="234">
        <v>204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4766</v>
      </c>
    </row>
    <row r="171" s="12" customFormat="1" ht="22.8" customHeight="1">
      <c r="A171" s="12"/>
      <c r="B171" s="214"/>
      <c r="C171" s="215"/>
      <c r="D171" s="216" t="s">
        <v>76</v>
      </c>
      <c r="E171" s="228" t="s">
        <v>86</v>
      </c>
      <c r="F171" s="228" t="s">
        <v>1034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SUM(P172:P186)</f>
        <v>0</v>
      </c>
      <c r="Q171" s="222"/>
      <c r="R171" s="223">
        <f>SUM(R172:R186)</f>
        <v>92.49654679999999</v>
      </c>
      <c r="S171" s="222"/>
      <c r="T171" s="224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84</v>
      </c>
      <c r="AT171" s="226" t="s">
        <v>76</v>
      </c>
      <c r="AU171" s="226" t="s">
        <v>84</v>
      </c>
      <c r="AY171" s="225" t="s">
        <v>281</v>
      </c>
      <c r="BK171" s="227">
        <f>SUM(BK172:BK186)</f>
        <v>0</v>
      </c>
    </row>
    <row r="172" s="2" customFormat="1" ht="16.5" customHeight="1">
      <c r="A172" s="39"/>
      <c r="B172" s="40"/>
      <c r="C172" s="230" t="s">
        <v>605</v>
      </c>
      <c r="D172" s="230" t="s">
        <v>283</v>
      </c>
      <c r="E172" s="231" t="s">
        <v>4767</v>
      </c>
      <c r="F172" s="232" t="s">
        <v>4768</v>
      </c>
      <c r="G172" s="233" t="s">
        <v>286</v>
      </c>
      <c r="H172" s="234">
        <v>52.118000000000002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1.6299999999999999</v>
      </c>
      <c r="R172" s="240">
        <f>Q172*H172</f>
        <v>84.952339999999992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4769</v>
      </c>
    </row>
    <row r="173" s="13" customFormat="1">
      <c r="A173" s="13"/>
      <c r="B173" s="244"/>
      <c r="C173" s="245"/>
      <c r="D173" s="246" t="s">
        <v>288</v>
      </c>
      <c r="E173" s="247" t="s">
        <v>1</v>
      </c>
      <c r="F173" s="248" t="s">
        <v>4770</v>
      </c>
      <c r="G173" s="245"/>
      <c r="H173" s="249">
        <v>52.118000000000002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288</v>
      </c>
      <c r="AU173" s="255" t="s">
        <v>86</v>
      </c>
      <c r="AV173" s="13" t="s">
        <v>86</v>
      </c>
      <c r="AW173" s="13" t="s">
        <v>33</v>
      </c>
      <c r="AX173" s="13" t="s">
        <v>77</v>
      </c>
      <c r="AY173" s="255" t="s">
        <v>281</v>
      </c>
    </row>
    <row r="174" s="14" customFormat="1">
      <c r="A174" s="14"/>
      <c r="B174" s="256"/>
      <c r="C174" s="257"/>
      <c r="D174" s="246" t="s">
        <v>288</v>
      </c>
      <c r="E174" s="258" t="s">
        <v>1</v>
      </c>
      <c r="F174" s="259" t="s">
        <v>290</v>
      </c>
      <c r="G174" s="257"/>
      <c r="H174" s="260">
        <v>52.118000000000002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288</v>
      </c>
      <c r="AU174" s="266" t="s">
        <v>86</v>
      </c>
      <c r="AV174" s="14" t="s">
        <v>119</v>
      </c>
      <c r="AW174" s="14" t="s">
        <v>33</v>
      </c>
      <c r="AX174" s="14" t="s">
        <v>84</v>
      </c>
      <c r="AY174" s="266" t="s">
        <v>281</v>
      </c>
    </row>
    <row r="175" s="2" customFormat="1" ht="24.15" customHeight="1">
      <c r="A175" s="39"/>
      <c r="B175" s="40"/>
      <c r="C175" s="230" t="s">
        <v>610</v>
      </c>
      <c r="D175" s="230" t="s">
        <v>283</v>
      </c>
      <c r="E175" s="231" t="s">
        <v>4771</v>
      </c>
      <c r="F175" s="232" t="s">
        <v>4772</v>
      </c>
      <c r="G175" s="233" t="s">
        <v>410</v>
      </c>
      <c r="H175" s="234">
        <v>118.45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0.00116</v>
      </c>
      <c r="R175" s="240">
        <f>Q175*H175</f>
        <v>0.137402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4773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4774</v>
      </c>
      <c r="G176" s="245"/>
      <c r="H176" s="249">
        <v>118.45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4" customFormat="1">
      <c r="A177" s="14"/>
      <c r="B177" s="256"/>
      <c r="C177" s="257"/>
      <c r="D177" s="246" t="s">
        <v>288</v>
      </c>
      <c r="E177" s="258" t="s">
        <v>1</v>
      </c>
      <c r="F177" s="259" t="s">
        <v>290</v>
      </c>
      <c r="G177" s="257"/>
      <c r="H177" s="260">
        <v>118.45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288</v>
      </c>
      <c r="AU177" s="266" t="s">
        <v>86</v>
      </c>
      <c r="AV177" s="14" t="s">
        <v>119</v>
      </c>
      <c r="AW177" s="14" t="s">
        <v>33</v>
      </c>
      <c r="AX177" s="14" t="s">
        <v>84</v>
      </c>
      <c r="AY177" s="266" t="s">
        <v>281</v>
      </c>
    </row>
    <row r="178" s="2" customFormat="1" ht="24.15" customHeight="1">
      <c r="A178" s="39"/>
      <c r="B178" s="40"/>
      <c r="C178" s="230" t="s">
        <v>614</v>
      </c>
      <c r="D178" s="230" t="s">
        <v>283</v>
      </c>
      <c r="E178" s="231" t="s">
        <v>4775</v>
      </c>
      <c r="F178" s="232" t="s">
        <v>4776</v>
      </c>
      <c r="G178" s="233" t="s">
        <v>286</v>
      </c>
      <c r="H178" s="234">
        <v>0.23999999999999999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2.1600000000000001</v>
      </c>
      <c r="R178" s="240">
        <f>Q178*H178</f>
        <v>0.51839999999999997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4777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4778</v>
      </c>
      <c r="G179" s="245"/>
      <c r="H179" s="249">
        <v>0.23999999999999999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4" customFormat="1">
      <c r="A180" s="14"/>
      <c r="B180" s="256"/>
      <c r="C180" s="257"/>
      <c r="D180" s="246" t="s">
        <v>288</v>
      </c>
      <c r="E180" s="258" t="s">
        <v>1</v>
      </c>
      <c r="F180" s="259" t="s">
        <v>290</v>
      </c>
      <c r="G180" s="257"/>
      <c r="H180" s="260">
        <v>0.23999999999999999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288</v>
      </c>
      <c r="AU180" s="266" t="s">
        <v>86</v>
      </c>
      <c r="AV180" s="14" t="s">
        <v>119</v>
      </c>
      <c r="AW180" s="14" t="s">
        <v>33</v>
      </c>
      <c r="AX180" s="14" t="s">
        <v>84</v>
      </c>
      <c r="AY180" s="266" t="s">
        <v>281</v>
      </c>
    </row>
    <row r="181" s="2" customFormat="1" ht="33" customHeight="1">
      <c r="A181" s="39"/>
      <c r="B181" s="40"/>
      <c r="C181" s="230" t="s">
        <v>619</v>
      </c>
      <c r="D181" s="230" t="s">
        <v>283</v>
      </c>
      <c r="E181" s="231" t="s">
        <v>4779</v>
      </c>
      <c r="F181" s="232" t="s">
        <v>4780</v>
      </c>
      <c r="G181" s="233" t="s">
        <v>321</v>
      </c>
      <c r="H181" s="234">
        <v>7.2000000000000002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0.93198000000000003</v>
      </c>
      <c r="R181" s="240">
        <f>Q181*H181</f>
        <v>6.7102560000000002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4781</v>
      </c>
    </row>
    <row r="182" s="13" customFormat="1">
      <c r="A182" s="13"/>
      <c r="B182" s="244"/>
      <c r="C182" s="245"/>
      <c r="D182" s="246" t="s">
        <v>288</v>
      </c>
      <c r="E182" s="247" t="s">
        <v>1</v>
      </c>
      <c r="F182" s="248" t="s">
        <v>4782</v>
      </c>
      <c r="G182" s="245"/>
      <c r="H182" s="249">
        <v>7.2000000000000002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288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281</v>
      </c>
    </row>
    <row r="183" s="14" customFormat="1">
      <c r="A183" s="14"/>
      <c r="B183" s="256"/>
      <c r="C183" s="257"/>
      <c r="D183" s="246" t="s">
        <v>288</v>
      </c>
      <c r="E183" s="258" t="s">
        <v>1</v>
      </c>
      <c r="F183" s="259" t="s">
        <v>290</v>
      </c>
      <c r="G183" s="257"/>
      <c r="H183" s="260">
        <v>7.2000000000000002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288</v>
      </c>
      <c r="AU183" s="266" t="s">
        <v>86</v>
      </c>
      <c r="AV183" s="14" t="s">
        <v>119</v>
      </c>
      <c r="AW183" s="14" t="s">
        <v>33</v>
      </c>
      <c r="AX183" s="14" t="s">
        <v>84</v>
      </c>
      <c r="AY183" s="266" t="s">
        <v>281</v>
      </c>
    </row>
    <row r="184" s="2" customFormat="1" ht="24.15" customHeight="1">
      <c r="A184" s="39"/>
      <c r="B184" s="40"/>
      <c r="C184" s="230" t="s">
        <v>624</v>
      </c>
      <c r="D184" s="230" t="s">
        <v>283</v>
      </c>
      <c r="E184" s="231" t="s">
        <v>4783</v>
      </c>
      <c r="F184" s="232" t="s">
        <v>4784</v>
      </c>
      <c r="G184" s="233" t="s">
        <v>321</v>
      </c>
      <c r="H184" s="234">
        <v>379.04000000000002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0.00046999999999999999</v>
      </c>
      <c r="R184" s="240">
        <f>Q184*H184</f>
        <v>0.1781488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4785</v>
      </c>
    </row>
    <row r="185" s="13" customFormat="1">
      <c r="A185" s="13"/>
      <c r="B185" s="244"/>
      <c r="C185" s="245"/>
      <c r="D185" s="246" t="s">
        <v>288</v>
      </c>
      <c r="E185" s="247" t="s">
        <v>1</v>
      </c>
      <c r="F185" s="248" t="s">
        <v>4786</v>
      </c>
      <c r="G185" s="245"/>
      <c r="H185" s="249">
        <v>379.04000000000002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288</v>
      </c>
      <c r="AU185" s="255" t="s">
        <v>86</v>
      </c>
      <c r="AV185" s="13" t="s">
        <v>86</v>
      </c>
      <c r="AW185" s="13" t="s">
        <v>33</v>
      </c>
      <c r="AX185" s="13" t="s">
        <v>77</v>
      </c>
      <c r="AY185" s="255" t="s">
        <v>281</v>
      </c>
    </row>
    <row r="186" s="14" customFormat="1">
      <c r="A186" s="14"/>
      <c r="B186" s="256"/>
      <c r="C186" s="257"/>
      <c r="D186" s="246" t="s">
        <v>288</v>
      </c>
      <c r="E186" s="258" t="s">
        <v>1</v>
      </c>
      <c r="F186" s="259" t="s">
        <v>290</v>
      </c>
      <c r="G186" s="257"/>
      <c r="H186" s="260">
        <v>379.04000000000002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288</v>
      </c>
      <c r="AU186" s="266" t="s">
        <v>86</v>
      </c>
      <c r="AV186" s="14" t="s">
        <v>119</v>
      </c>
      <c r="AW186" s="14" t="s">
        <v>33</v>
      </c>
      <c r="AX186" s="14" t="s">
        <v>84</v>
      </c>
      <c r="AY186" s="266" t="s">
        <v>281</v>
      </c>
    </row>
    <row r="187" s="12" customFormat="1" ht="22.8" customHeight="1">
      <c r="A187" s="12"/>
      <c r="B187" s="214"/>
      <c r="C187" s="215"/>
      <c r="D187" s="216" t="s">
        <v>76</v>
      </c>
      <c r="E187" s="228" t="s">
        <v>119</v>
      </c>
      <c r="F187" s="228" t="s">
        <v>4787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SUM(P188:P190)</f>
        <v>0</v>
      </c>
      <c r="Q187" s="222"/>
      <c r="R187" s="223">
        <f>SUM(R188:R190)</f>
        <v>0</v>
      </c>
      <c r="S187" s="222"/>
      <c r="T187" s="224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84</v>
      </c>
      <c r="AT187" s="226" t="s">
        <v>76</v>
      </c>
      <c r="AU187" s="226" t="s">
        <v>84</v>
      </c>
      <c r="AY187" s="225" t="s">
        <v>281</v>
      </c>
      <c r="BK187" s="227">
        <f>SUM(BK188:BK190)</f>
        <v>0</v>
      </c>
    </row>
    <row r="188" s="2" customFormat="1" ht="33" customHeight="1">
      <c r="A188" s="39"/>
      <c r="B188" s="40"/>
      <c r="C188" s="230" t="s">
        <v>7</v>
      </c>
      <c r="D188" s="230" t="s">
        <v>283</v>
      </c>
      <c r="E188" s="231" t="s">
        <v>4788</v>
      </c>
      <c r="F188" s="232" t="s">
        <v>4789</v>
      </c>
      <c r="G188" s="233" t="s">
        <v>321</v>
      </c>
      <c r="H188" s="234">
        <v>60.305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4790</v>
      </c>
    </row>
    <row r="189" s="13" customFormat="1">
      <c r="A189" s="13"/>
      <c r="B189" s="244"/>
      <c r="C189" s="245"/>
      <c r="D189" s="246" t="s">
        <v>288</v>
      </c>
      <c r="E189" s="247" t="s">
        <v>1</v>
      </c>
      <c r="F189" s="248" t="s">
        <v>4791</v>
      </c>
      <c r="G189" s="245"/>
      <c r="H189" s="249">
        <v>60.305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288</v>
      </c>
      <c r="AU189" s="255" t="s">
        <v>86</v>
      </c>
      <c r="AV189" s="13" t="s">
        <v>86</v>
      </c>
      <c r="AW189" s="13" t="s">
        <v>33</v>
      </c>
      <c r="AX189" s="13" t="s">
        <v>77</v>
      </c>
      <c r="AY189" s="255" t="s">
        <v>281</v>
      </c>
    </row>
    <row r="190" s="14" customFormat="1">
      <c r="A190" s="14"/>
      <c r="B190" s="256"/>
      <c r="C190" s="257"/>
      <c r="D190" s="246" t="s">
        <v>288</v>
      </c>
      <c r="E190" s="258" t="s">
        <v>1</v>
      </c>
      <c r="F190" s="259" t="s">
        <v>290</v>
      </c>
      <c r="G190" s="257"/>
      <c r="H190" s="260">
        <v>60.305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288</v>
      </c>
      <c r="AU190" s="266" t="s">
        <v>86</v>
      </c>
      <c r="AV190" s="14" t="s">
        <v>119</v>
      </c>
      <c r="AW190" s="14" t="s">
        <v>33</v>
      </c>
      <c r="AX190" s="14" t="s">
        <v>84</v>
      </c>
      <c r="AY190" s="266" t="s">
        <v>281</v>
      </c>
    </row>
    <row r="191" s="12" customFormat="1" ht="22.8" customHeight="1">
      <c r="A191" s="12"/>
      <c r="B191" s="214"/>
      <c r="C191" s="215"/>
      <c r="D191" s="216" t="s">
        <v>76</v>
      </c>
      <c r="E191" s="228" t="s">
        <v>301</v>
      </c>
      <c r="F191" s="228" t="s">
        <v>4792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SUM(P192:P224)</f>
        <v>0</v>
      </c>
      <c r="Q191" s="222"/>
      <c r="R191" s="223">
        <f>SUM(R192:R224)</f>
        <v>19.8507417</v>
      </c>
      <c r="S191" s="222"/>
      <c r="T191" s="224">
        <f>SUM(T192:T224)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84</v>
      </c>
      <c r="AT191" s="226" t="s">
        <v>76</v>
      </c>
      <c r="AU191" s="226" t="s">
        <v>84</v>
      </c>
      <c r="AY191" s="225" t="s">
        <v>281</v>
      </c>
      <c r="BK191" s="227">
        <f>SUM(BK192:BK224)</f>
        <v>0</v>
      </c>
    </row>
    <row r="192" s="2" customFormat="1" ht="24.15" customHeight="1">
      <c r="A192" s="39"/>
      <c r="B192" s="40"/>
      <c r="C192" s="230" t="s">
        <v>633</v>
      </c>
      <c r="D192" s="230" t="s">
        <v>283</v>
      </c>
      <c r="E192" s="231" t="s">
        <v>4793</v>
      </c>
      <c r="F192" s="232" t="s">
        <v>4794</v>
      </c>
      <c r="G192" s="233" t="s">
        <v>321</v>
      </c>
      <c r="H192" s="234">
        <v>97.305000000000007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4795</v>
      </c>
    </row>
    <row r="193" s="13" customFormat="1">
      <c r="A193" s="13"/>
      <c r="B193" s="244"/>
      <c r="C193" s="245"/>
      <c r="D193" s="246" t="s">
        <v>288</v>
      </c>
      <c r="E193" s="247" t="s">
        <v>1</v>
      </c>
      <c r="F193" s="248" t="s">
        <v>4796</v>
      </c>
      <c r="G193" s="245"/>
      <c r="H193" s="249">
        <v>97.305000000000007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288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281</v>
      </c>
    </row>
    <row r="194" s="14" customFormat="1">
      <c r="A194" s="14"/>
      <c r="B194" s="256"/>
      <c r="C194" s="257"/>
      <c r="D194" s="246" t="s">
        <v>288</v>
      </c>
      <c r="E194" s="258" t="s">
        <v>1</v>
      </c>
      <c r="F194" s="259" t="s">
        <v>290</v>
      </c>
      <c r="G194" s="257"/>
      <c r="H194" s="260">
        <v>97.305000000000007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288</v>
      </c>
      <c r="AU194" s="266" t="s">
        <v>86</v>
      </c>
      <c r="AV194" s="14" t="s">
        <v>119</v>
      </c>
      <c r="AW194" s="14" t="s">
        <v>33</v>
      </c>
      <c r="AX194" s="14" t="s">
        <v>84</v>
      </c>
      <c r="AY194" s="266" t="s">
        <v>281</v>
      </c>
    </row>
    <row r="195" s="2" customFormat="1" ht="24.15" customHeight="1">
      <c r="A195" s="39"/>
      <c r="B195" s="40"/>
      <c r="C195" s="230" t="s">
        <v>638</v>
      </c>
      <c r="D195" s="230" t="s">
        <v>283</v>
      </c>
      <c r="E195" s="231" t="s">
        <v>4797</v>
      </c>
      <c r="F195" s="232" t="s">
        <v>4798</v>
      </c>
      <c r="G195" s="233" t="s">
        <v>321</v>
      </c>
      <c r="H195" s="234">
        <v>97.305000000000007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4799</v>
      </c>
    </row>
    <row r="196" s="13" customFormat="1">
      <c r="A196" s="13"/>
      <c r="B196" s="244"/>
      <c r="C196" s="245"/>
      <c r="D196" s="246" t="s">
        <v>288</v>
      </c>
      <c r="E196" s="247" t="s">
        <v>1</v>
      </c>
      <c r="F196" s="248" t="s">
        <v>4796</v>
      </c>
      <c r="G196" s="245"/>
      <c r="H196" s="249">
        <v>97.305000000000007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281</v>
      </c>
    </row>
    <row r="197" s="14" customFormat="1">
      <c r="A197" s="14"/>
      <c r="B197" s="256"/>
      <c r="C197" s="257"/>
      <c r="D197" s="246" t="s">
        <v>288</v>
      </c>
      <c r="E197" s="258" t="s">
        <v>1</v>
      </c>
      <c r="F197" s="259" t="s">
        <v>290</v>
      </c>
      <c r="G197" s="257"/>
      <c r="H197" s="260">
        <v>97.305000000000007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288</v>
      </c>
      <c r="AU197" s="266" t="s">
        <v>86</v>
      </c>
      <c r="AV197" s="14" t="s">
        <v>119</v>
      </c>
      <c r="AW197" s="14" t="s">
        <v>33</v>
      </c>
      <c r="AX197" s="14" t="s">
        <v>84</v>
      </c>
      <c r="AY197" s="266" t="s">
        <v>281</v>
      </c>
    </row>
    <row r="198" s="2" customFormat="1" ht="33" customHeight="1">
      <c r="A198" s="39"/>
      <c r="B198" s="40"/>
      <c r="C198" s="230" t="s">
        <v>643</v>
      </c>
      <c r="D198" s="230" t="s">
        <v>283</v>
      </c>
      <c r="E198" s="231" t="s">
        <v>4800</v>
      </c>
      <c r="F198" s="232" t="s">
        <v>4801</v>
      </c>
      <c r="G198" s="233" t="s">
        <v>321</v>
      </c>
      <c r="H198" s="234">
        <v>37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4802</v>
      </c>
    </row>
    <row r="199" s="13" customFormat="1">
      <c r="A199" s="13"/>
      <c r="B199" s="244"/>
      <c r="C199" s="245"/>
      <c r="D199" s="246" t="s">
        <v>288</v>
      </c>
      <c r="E199" s="247" t="s">
        <v>1</v>
      </c>
      <c r="F199" s="248" t="s">
        <v>729</v>
      </c>
      <c r="G199" s="245"/>
      <c r="H199" s="249">
        <v>37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288</v>
      </c>
      <c r="AU199" s="255" t="s">
        <v>86</v>
      </c>
      <c r="AV199" s="13" t="s">
        <v>86</v>
      </c>
      <c r="AW199" s="13" t="s">
        <v>33</v>
      </c>
      <c r="AX199" s="13" t="s">
        <v>77</v>
      </c>
      <c r="AY199" s="255" t="s">
        <v>281</v>
      </c>
    </row>
    <row r="200" s="14" customFormat="1">
      <c r="A200" s="14"/>
      <c r="B200" s="256"/>
      <c r="C200" s="257"/>
      <c r="D200" s="246" t="s">
        <v>288</v>
      </c>
      <c r="E200" s="258" t="s">
        <v>1</v>
      </c>
      <c r="F200" s="259" t="s">
        <v>290</v>
      </c>
      <c r="G200" s="257"/>
      <c r="H200" s="260">
        <v>37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288</v>
      </c>
      <c r="AU200" s="266" t="s">
        <v>86</v>
      </c>
      <c r="AV200" s="14" t="s">
        <v>119</v>
      </c>
      <c r="AW200" s="14" t="s">
        <v>33</v>
      </c>
      <c r="AX200" s="14" t="s">
        <v>84</v>
      </c>
      <c r="AY200" s="266" t="s">
        <v>281</v>
      </c>
    </row>
    <row r="201" s="2" customFormat="1" ht="21.75" customHeight="1">
      <c r="A201" s="39"/>
      <c r="B201" s="40"/>
      <c r="C201" s="230" t="s">
        <v>653</v>
      </c>
      <c r="D201" s="230" t="s">
        <v>283</v>
      </c>
      <c r="E201" s="231" t="s">
        <v>4803</v>
      </c>
      <c r="F201" s="232" t="s">
        <v>4804</v>
      </c>
      <c r="G201" s="233" t="s">
        <v>321</v>
      </c>
      <c r="H201" s="234">
        <v>349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4805</v>
      </c>
    </row>
    <row r="202" s="13" customFormat="1">
      <c r="A202" s="13"/>
      <c r="B202" s="244"/>
      <c r="C202" s="245"/>
      <c r="D202" s="246" t="s">
        <v>288</v>
      </c>
      <c r="E202" s="247" t="s">
        <v>1</v>
      </c>
      <c r="F202" s="248" t="s">
        <v>4806</v>
      </c>
      <c r="G202" s="245"/>
      <c r="H202" s="249">
        <v>349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288</v>
      </c>
      <c r="AU202" s="255" t="s">
        <v>86</v>
      </c>
      <c r="AV202" s="13" t="s">
        <v>86</v>
      </c>
      <c r="AW202" s="13" t="s">
        <v>33</v>
      </c>
      <c r="AX202" s="13" t="s">
        <v>77</v>
      </c>
      <c r="AY202" s="255" t="s">
        <v>281</v>
      </c>
    </row>
    <row r="203" s="14" customFormat="1">
      <c r="A203" s="14"/>
      <c r="B203" s="256"/>
      <c r="C203" s="257"/>
      <c r="D203" s="246" t="s">
        <v>288</v>
      </c>
      <c r="E203" s="258" t="s">
        <v>1</v>
      </c>
      <c r="F203" s="259" t="s">
        <v>290</v>
      </c>
      <c r="G203" s="257"/>
      <c r="H203" s="260">
        <v>349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288</v>
      </c>
      <c r="AU203" s="266" t="s">
        <v>86</v>
      </c>
      <c r="AV203" s="14" t="s">
        <v>119</v>
      </c>
      <c r="AW203" s="14" t="s">
        <v>33</v>
      </c>
      <c r="AX203" s="14" t="s">
        <v>84</v>
      </c>
      <c r="AY203" s="266" t="s">
        <v>281</v>
      </c>
    </row>
    <row r="204" s="2" customFormat="1" ht="33" customHeight="1">
      <c r="A204" s="39"/>
      <c r="B204" s="40"/>
      <c r="C204" s="230" t="s">
        <v>669</v>
      </c>
      <c r="D204" s="230" t="s">
        <v>283</v>
      </c>
      <c r="E204" s="231" t="s">
        <v>4807</v>
      </c>
      <c r="F204" s="232" t="s">
        <v>4808</v>
      </c>
      <c r="G204" s="233" t="s">
        <v>321</v>
      </c>
      <c r="H204" s="234">
        <v>349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4809</v>
      </c>
    </row>
    <row r="205" s="13" customFormat="1">
      <c r="A205" s="13"/>
      <c r="B205" s="244"/>
      <c r="C205" s="245"/>
      <c r="D205" s="246" t="s">
        <v>288</v>
      </c>
      <c r="E205" s="247" t="s">
        <v>1</v>
      </c>
      <c r="F205" s="248" t="s">
        <v>4806</v>
      </c>
      <c r="G205" s="245"/>
      <c r="H205" s="249">
        <v>349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288</v>
      </c>
      <c r="AU205" s="255" t="s">
        <v>86</v>
      </c>
      <c r="AV205" s="13" t="s">
        <v>86</v>
      </c>
      <c r="AW205" s="13" t="s">
        <v>33</v>
      </c>
      <c r="AX205" s="13" t="s">
        <v>77</v>
      </c>
      <c r="AY205" s="255" t="s">
        <v>281</v>
      </c>
    </row>
    <row r="206" s="14" customFormat="1">
      <c r="A206" s="14"/>
      <c r="B206" s="256"/>
      <c r="C206" s="257"/>
      <c r="D206" s="246" t="s">
        <v>288</v>
      </c>
      <c r="E206" s="258" t="s">
        <v>1</v>
      </c>
      <c r="F206" s="259" t="s">
        <v>290</v>
      </c>
      <c r="G206" s="257"/>
      <c r="H206" s="260">
        <v>349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288</v>
      </c>
      <c r="AU206" s="266" t="s">
        <v>86</v>
      </c>
      <c r="AV206" s="14" t="s">
        <v>119</v>
      </c>
      <c r="AW206" s="14" t="s">
        <v>33</v>
      </c>
      <c r="AX206" s="14" t="s">
        <v>84</v>
      </c>
      <c r="AY206" s="266" t="s">
        <v>281</v>
      </c>
    </row>
    <row r="207" s="2" customFormat="1" ht="24.15" customHeight="1">
      <c r="A207" s="39"/>
      <c r="B207" s="40"/>
      <c r="C207" s="230" t="s">
        <v>675</v>
      </c>
      <c r="D207" s="230" t="s">
        <v>283</v>
      </c>
      <c r="E207" s="231" t="s">
        <v>4810</v>
      </c>
      <c r="F207" s="232" t="s">
        <v>4811</v>
      </c>
      <c r="G207" s="233" t="s">
        <v>321</v>
      </c>
      <c r="H207" s="234">
        <v>37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4812</v>
      </c>
    </row>
    <row r="208" s="13" customFormat="1">
      <c r="A208" s="13"/>
      <c r="B208" s="244"/>
      <c r="C208" s="245"/>
      <c r="D208" s="246" t="s">
        <v>288</v>
      </c>
      <c r="E208" s="247" t="s">
        <v>1</v>
      </c>
      <c r="F208" s="248" t="s">
        <v>729</v>
      </c>
      <c r="G208" s="245"/>
      <c r="H208" s="249">
        <v>37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288</v>
      </c>
      <c r="AU208" s="255" t="s">
        <v>86</v>
      </c>
      <c r="AV208" s="13" t="s">
        <v>86</v>
      </c>
      <c r="AW208" s="13" t="s">
        <v>33</v>
      </c>
      <c r="AX208" s="13" t="s">
        <v>77</v>
      </c>
      <c r="AY208" s="255" t="s">
        <v>281</v>
      </c>
    </row>
    <row r="209" s="14" customFormat="1">
      <c r="A209" s="14"/>
      <c r="B209" s="256"/>
      <c r="C209" s="257"/>
      <c r="D209" s="246" t="s">
        <v>288</v>
      </c>
      <c r="E209" s="258" t="s">
        <v>1</v>
      </c>
      <c r="F209" s="259" t="s">
        <v>290</v>
      </c>
      <c r="G209" s="257"/>
      <c r="H209" s="260">
        <v>37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288</v>
      </c>
      <c r="AU209" s="266" t="s">
        <v>86</v>
      </c>
      <c r="AV209" s="14" t="s">
        <v>119</v>
      </c>
      <c r="AW209" s="14" t="s">
        <v>33</v>
      </c>
      <c r="AX209" s="14" t="s">
        <v>84</v>
      </c>
      <c r="AY209" s="266" t="s">
        <v>281</v>
      </c>
    </row>
    <row r="210" s="2" customFormat="1" ht="24.15" customHeight="1">
      <c r="A210" s="39"/>
      <c r="B210" s="40"/>
      <c r="C210" s="230" t="s">
        <v>682</v>
      </c>
      <c r="D210" s="230" t="s">
        <v>283</v>
      </c>
      <c r="E210" s="231" t="s">
        <v>4813</v>
      </c>
      <c r="F210" s="232" t="s">
        <v>4814</v>
      </c>
      <c r="G210" s="233" t="s">
        <v>321</v>
      </c>
      <c r="H210" s="234">
        <v>60.305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0.090620000000000006</v>
      </c>
      <c r="R210" s="240">
        <f>Q210*H210</f>
        <v>5.4648391000000007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4815</v>
      </c>
    </row>
    <row r="211" s="13" customFormat="1">
      <c r="A211" s="13"/>
      <c r="B211" s="244"/>
      <c r="C211" s="245"/>
      <c r="D211" s="246" t="s">
        <v>288</v>
      </c>
      <c r="E211" s="247" t="s">
        <v>1</v>
      </c>
      <c r="F211" s="248" t="s">
        <v>4816</v>
      </c>
      <c r="G211" s="245"/>
      <c r="H211" s="249">
        <v>15.380000000000001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288</v>
      </c>
      <c r="AU211" s="255" t="s">
        <v>86</v>
      </c>
      <c r="AV211" s="13" t="s">
        <v>86</v>
      </c>
      <c r="AW211" s="13" t="s">
        <v>33</v>
      </c>
      <c r="AX211" s="13" t="s">
        <v>77</v>
      </c>
      <c r="AY211" s="255" t="s">
        <v>281</v>
      </c>
    </row>
    <row r="212" s="13" customFormat="1">
      <c r="A212" s="13"/>
      <c r="B212" s="244"/>
      <c r="C212" s="245"/>
      <c r="D212" s="246" t="s">
        <v>288</v>
      </c>
      <c r="E212" s="247" t="s">
        <v>1</v>
      </c>
      <c r="F212" s="248" t="s">
        <v>4817</v>
      </c>
      <c r="G212" s="245"/>
      <c r="H212" s="249">
        <v>44.924999999999997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288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281</v>
      </c>
    </row>
    <row r="213" s="14" customFormat="1">
      <c r="A213" s="14"/>
      <c r="B213" s="256"/>
      <c r="C213" s="257"/>
      <c r="D213" s="246" t="s">
        <v>288</v>
      </c>
      <c r="E213" s="258" t="s">
        <v>1</v>
      </c>
      <c r="F213" s="259" t="s">
        <v>290</v>
      </c>
      <c r="G213" s="257"/>
      <c r="H213" s="260">
        <v>60.305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288</v>
      </c>
      <c r="AU213" s="266" t="s">
        <v>86</v>
      </c>
      <c r="AV213" s="14" t="s">
        <v>119</v>
      </c>
      <c r="AW213" s="14" t="s">
        <v>33</v>
      </c>
      <c r="AX213" s="14" t="s">
        <v>84</v>
      </c>
      <c r="AY213" s="266" t="s">
        <v>281</v>
      </c>
    </row>
    <row r="214" s="2" customFormat="1" ht="24.15" customHeight="1">
      <c r="A214" s="39"/>
      <c r="B214" s="40"/>
      <c r="C214" s="281" t="s">
        <v>688</v>
      </c>
      <c r="D214" s="281" t="s">
        <v>1084</v>
      </c>
      <c r="E214" s="282" t="s">
        <v>4818</v>
      </c>
      <c r="F214" s="283" t="s">
        <v>4819</v>
      </c>
      <c r="G214" s="284" t="s">
        <v>321</v>
      </c>
      <c r="H214" s="285">
        <v>16.228999999999999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42</v>
      </c>
      <c r="O214" s="92"/>
      <c r="P214" s="240">
        <f>O214*H214</f>
        <v>0</v>
      </c>
      <c r="Q214" s="240">
        <v>0.152</v>
      </c>
      <c r="R214" s="240">
        <f>Q214*H214</f>
        <v>2.4668079999999999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318</v>
      </c>
      <c r="AT214" s="242" t="s">
        <v>1084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4820</v>
      </c>
    </row>
    <row r="215" s="2" customFormat="1">
      <c r="A215" s="39"/>
      <c r="B215" s="40"/>
      <c r="C215" s="41"/>
      <c r="D215" s="246" t="s">
        <v>1671</v>
      </c>
      <c r="E215" s="41"/>
      <c r="F215" s="292" t="s">
        <v>4821</v>
      </c>
      <c r="G215" s="41"/>
      <c r="H215" s="41"/>
      <c r="I215" s="293"/>
      <c r="J215" s="41"/>
      <c r="K215" s="41"/>
      <c r="L215" s="45"/>
      <c r="M215" s="294"/>
      <c r="N215" s="29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1671</v>
      </c>
      <c r="AU215" s="18" t="s">
        <v>86</v>
      </c>
    </row>
    <row r="216" s="13" customFormat="1">
      <c r="A216" s="13"/>
      <c r="B216" s="244"/>
      <c r="C216" s="245"/>
      <c r="D216" s="246" t="s">
        <v>288</v>
      </c>
      <c r="E216" s="247" t="s">
        <v>1</v>
      </c>
      <c r="F216" s="248" t="s">
        <v>4822</v>
      </c>
      <c r="G216" s="245"/>
      <c r="H216" s="249">
        <v>15.756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288</v>
      </c>
      <c r="AU216" s="255" t="s">
        <v>86</v>
      </c>
      <c r="AV216" s="13" t="s">
        <v>86</v>
      </c>
      <c r="AW216" s="13" t="s">
        <v>33</v>
      </c>
      <c r="AX216" s="13" t="s">
        <v>77</v>
      </c>
      <c r="AY216" s="255" t="s">
        <v>281</v>
      </c>
    </row>
    <row r="217" s="14" customFormat="1">
      <c r="A217" s="14"/>
      <c r="B217" s="256"/>
      <c r="C217" s="257"/>
      <c r="D217" s="246" t="s">
        <v>288</v>
      </c>
      <c r="E217" s="258" t="s">
        <v>1</v>
      </c>
      <c r="F217" s="259" t="s">
        <v>290</v>
      </c>
      <c r="G217" s="257"/>
      <c r="H217" s="260">
        <v>15.756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288</v>
      </c>
      <c r="AU217" s="266" t="s">
        <v>86</v>
      </c>
      <c r="AV217" s="14" t="s">
        <v>119</v>
      </c>
      <c r="AW217" s="14" t="s">
        <v>33</v>
      </c>
      <c r="AX217" s="14" t="s">
        <v>84</v>
      </c>
      <c r="AY217" s="266" t="s">
        <v>281</v>
      </c>
    </row>
    <row r="218" s="13" customFormat="1">
      <c r="A218" s="13"/>
      <c r="B218" s="244"/>
      <c r="C218" s="245"/>
      <c r="D218" s="246" t="s">
        <v>288</v>
      </c>
      <c r="E218" s="245"/>
      <c r="F218" s="248" t="s">
        <v>4823</v>
      </c>
      <c r="G218" s="245"/>
      <c r="H218" s="249">
        <v>16.228999999999999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288</v>
      </c>
      <c r="AU218" s="255" t="s">
        <v>86</v>
      </c>
      <c r="AV218" s="13" t="s">
        <v>86</v>
      </c>
      <c r="AW218" s="13" t="s">
        <v>4</v>
      </c>
      <c r="AX218" s="13" t="s">
        <v>84</v>
      </c>
      <c r="AY218" s="255" t="s">
        <v>281</v>
      </c>
    </row>
    <row r="219" s="2" customFormat="1" ht="16.5" customHeight="1">
      <c r="A219" s="39"/>
      <c r="B219" s="40"/>
      <c r="C219" s="281" t="s">
        <v>694</v>
      </c>
      <c r="D219" s="281" t="s">
        <v>1084</v>
      </c>
      <c r="E219" s="282" t="s">
        <v>4824</v>
      </c>
      <c r="F219" s="283" t="s">
        <v>4825</v>
      </c>
      <c r="G219" s="284" t="s">
        <v>410</v>
      </c>
      <c r="H219" s="285">
        <v>188.685</v>
      </c>
      <c r="I219" s="286"/>
      <c r="J219" s="287">
        <f>ROUND(I219*H219,2)</f>
        <v>0</v>
      </c>
      <c r="K219" s="288"/>
      <c r="L219" s="289"/>
      <c r="M219" s="290" t="s">
        <v>1</v>
      </c>
      <c r="N219" s="291" t="s">
        <v>42</v>
      </c>
      <c r="O219" s="92"/>
      <c r="P219" s="240">
        <f>O219*H219</f>
        <v>0</v>
      </c>
      <c r="Q219" s="240">
        <v>0.045999999999999999</v>
      </c>
      <c r="R219" s="240">
        <f>Q219*H219</f>
        <v>8.6795100000000005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318</v>
      </c>
      <c r="AT219" s="242" t="s">
        <v>1084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4826</v>
      </c>
    </row>
    <row r="220" s="13" customFormat="1">
      <c r="A220" s="13"/>
      <c r="B220" s="244"/>
      <c r="C220" s="245"/>
      <c r="D220" s="246" t="s">
        <v>288</v>
      </c>
      <c r="E220" s="247" t="s">
        <v>1</v>
      </c>
      <c r="F220" s="248" t="s">
        <v>4827</v>
      </c>
      <c r="G220" s="245"/>
      <c r="H220" s="249">
        <v>188.685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288</v>
      </c>
      <c r="AU220" s="255" t="s">
        <v>86</v>
      </c>
      <c r="AV220" s="13" t="s">
        <v>86</v>
      </c>
      <c r="AW220" s="13" t="s">
        <v>33</v>
      </c>
      <c r="AX220" s="13" t="s">
        <v>77</v>
      </c>
      <c r="AY220" s="255" t="s">
        <v>281</v>
      </c>
    </row>
    <row r="221" s="14" customFormat="1">
      <c r="A221" s="14"/>
      <c r="B221" s="256"/>
      <c r="C221" s="257"/>
      <c r="D221" s="246" t="s">
        <v>288</v>
      </c>
      <c r="E221" s="258" t="s">
        <v>1</v>
      </c>
      <c r="F221" s="259" t="s">
        <v>290</v>
      </c>
      <c r="G221" s="257"/>
      <c r="H221" s="260">
        <v>188.685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288</v>
      </c>
      <c r="AU221" s="266" t="s">
        <v>86</v>
      </c>
      <c r="AV221" s="14" t="s">
        <v>119</v>
      </c>
      <c r="AW221" s="14" t="s">
        <v>33</v>
      </c>
      <c r="AX221" s="14" t="s">
        <v>84</v>
      </c>
      <c r="AY221" s="266" t="s">
        <v>281</v>
      </c>
    </row>
    <row r="222" s="2" customFormat="1" ht="24.15" customHeight="1">
      <c r="A222" s="39"/>
      <c r="B222" s="40"/>
      <c r="C222" s="230" t="s">
        <v>700</v>
      </c>
      <c r="D222" s="230" t="s">
        <v>283</v>
      </c>
      <c r="E222" s="231" t="s">
        <v>4828</v>
      </c>
      <c r="F222" s="232" t="s">
        <v>4829</v>
      </c>
      <c r="G222" s="233" t="s">
        <v>321</v>
      </c>
      <c r="H222" s="234">
        <v>60.305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0.053719999999999997</v>
      </c>
      <c r="R222" s="240">
        <f>Q222*H222</f>
        <v>3.2395845999999997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4830</v>
      </c>
    </row>
    <row r="223" s="13" customFormat="1">
      <c r="A223" s="13"/>
      <c r="B223" s="244"/>
      <c r="C223" s="245"/>
      <c r="D223" s="246" t="s">
        <v>288</v>
      </c>
      <c r="E223" s="247" t="s">
        <v>1</v>
      </c>
      <c r="F223" s="248" t="s">
        <v>4791</v>
      </c>
      <c r="G223" s="245"/>
      <c r="H223" s="249">
        <v>60.305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288</v>
      </c>
      <c r="AU223" s="255" t="s">
        <v>86</v>
      </c>
      <c r="AV223" s="13" t="s">
        <v>86</v>
      </c>
      <c r="AW223" s="13" t="s">
        <v>33</v>
      </c>
      <c r="AX223" s="13" t="s">
        <v>77</v>
      </c>
      <c r="AY223" s="255" t="s">
        <v>281</v>
      </c>
    </row>
    <row r="224" s="14" customFormat="1">
      <c r="A224" s="14"/>
      <c r="B224" s="256"/>
      <c r="C224" s="257"/>
      <c r="D224" s="246" t="s">
        <v>288</v>
      </c>
      <c r="E224" s="258" t="s">
        <v>1</v>
      </c>
      <c r="F224" s="259" t="s">
        <v>290</v>
      </c>
      <c r="G224" s="257"/>
      <c r="H224" s="260">
        <v>60.305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288</v>
      </c>
      <c r="AU224" s="266" t="s">
        <v>86</v>
      </c>
      <c r="AV224" s="14" t="s">
        <v>119</v>
      </c>
      <c r="AW224" s="14" t="s">
        <v>33</v>
      </c>
      <c r="AX224" s="14" t="s">
        <v>84</v>
      </c>
      <c r="AY224" s="266" t="s">
        <v>281</v>
      </c>
    </row>
    <row r="225" s="12" customFormat="1" ht="22.8" customHeight="1">
      <c r="A225" s="12"/>
      <c r="B225" s="214"/>
      <c r="C225" s="215"/>
      <c r="D225" s="216" t="s">
        <v>76</v>
      </c>
      <c r="E225" s="228" t="s">
        <v>307</v>
      </c>
      <c r="F225" s="228" t="s">
        <v>1166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SUM(P226:P228)</f>
        <v>0</v>
      </c>
      <c r="Q225" s="222"/>
      <c r="R225" s="223">
        <f>SUM(R226:R228)</f>
        <v>38.771722000000004</v>
      </c>
      <c r="S225" s="222"/>
      <c r="T225" s="224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84</v>
      </c>
      <c r="AT225" s="226" t="s">
        <v>76</v>
      </c>
      <c r="AU225" s="226" t="s">
        <v>84</v>
      </c>
      <c r="AY225" s="225" t="s">
        <v>281</v>
      </c>
      <c r="BK225" s="227">
        <f>SUM(BK226:BK228)</f>
        <v>0</v>
      </c>
    </row>
    <row r="226" s="2" customFormat="1" ht="21.75" customHeight="1">
      <c r="A226" s="39"/>
      <c r="B226" s="40"/>
      <c r="C226" s="230" t="s">
        <v>706</v>
      </c>
      <c r="D226" s="230" t="s">
        <v>283</v>
      </c>
      <c r="E226" s="231" t="s">
        <v>4831</v>
      </c>
      <c r="F226" s="232" t="s">
        <v>4832</v>
      </c>
      <c r="G226" s="233" t="s">
        <v>321</v>
      </c>
      <c r="H226" s="234">
        <v>105.53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0.3674</v>
      </c>
      <c r="R226" s="240">
        <f>Q226*H226</f>
        <v>38.771722000000004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4833</v>
      </c>
    </row>
    <row r="227" s="13" customFormat="1">
      <c r="A227" s="13"/>
      <c r="B227" s="244"/>
      <c r="C227" s="245"/>
      <c r="D227" s="246" t="s">
        <v>288</v>
      </c>
      <c r="E227" s="247" t="s">
        <v>1</v>
      </c>
      <c r="F227" s="248" t="s">
        <v>4834</v>
      </c>
      <c r="G227" s="245"/>
      <c r="H227" s="249">
        <v>105.53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288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281</v>
      </c>
    </row>
    <row r="228" s="14" customFormat="1">
      <c r="A228" s="14"/>
      <c r="B228" s="256"/>
      <c r="C228" s="257"/>
      <c r="D228" s="246" t="s">
        <v>288</v>
      </c>
      <c r="E228" s="258" t="s">
        <v>1</v>
      </c>
      <c r="F228" s="259" t="s">
        <v>290</v>
      </c>
      <c r="G228" s="257"/>
      <c r="H228" s="260">
        <v>105.53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288</v>
      </c>
      <c r="AU228" s="266" t="s">
        <v>86</v>
      </c>
      <c r="AV228" s="14" t="s">
        <v>119</v>
      </c>
      <c r="AW228" s="14" t="s">
        <v>33</v>
      </c>
      <c r="AX228" s="14" t="s">
        <v>84</v>
      </c>
      <c r="AY228" s="266" t="s">
        <v>281</v>
      </c>
    </row>
    <row r="229" s="12" customFormat="1" ht="22.8" customHeight="1">
      <c r="A229" s="12"/>
      <c r="B229" s="214"/>
      <c r="C229" s="215"/>
      <c r="D229" s="216" t="s">
        <v>76</v>
      </c>
      <c r="E229" s="228" t="s">
        <v>311</v>
      </c>
      <c r="F229" s="228" t="s">
        <v>312</v>
      </c>
      <c r="G229" s="215"/>
      <c r="H229" s="215"/>
      <c r="I229" s="218"/>
      <c r="J229" s="229">
        <f>BK229</f>
        <v>0</v>
      </c>
      <c r="K229" s="215"/>
      <c r="L229" s="220"/>
      <c r="M229" s="221"/>
      <c r="N229" s="222"/>
      <c r="O229" s="222"/>
      <c r="P229" s="223">
        <f>SUM(P230:P235)</f>
        <v>0</v>
      </c>
      <c r="Q229" s="222"/>
      <c r="R229" s="223">
        <f>SUM(R230:R235)</f>
        <v>33.374639999999999</v>
      </c>
      <c r="S229" s="222"/>
      <c r="T229" s="224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5" t="s">
        <v>84</v>
      </c>
      <c r="AT229" s="226" t="s">
        <v>76</v>
      </c>
      <c r="AU229" s="226" t="s">
        <v>84</v>
      </c>
      <c r="AY229" s="225" t="s">
        <v>281</v>
      </c>
      <c r="BK229" s="227">
        <f>SUM(BK230:BK235)</f>
        <v>0</v>
      </c>
    </row>
    <row r="230" s="2" customFormat="1" ht="24.15" customHeight="1">
      <c r="A230" s="39"/>
      <c r="B230" s="40"/>
      <c r="C230" s="230" t="s">
        <v>712</v>
      </c>
      <c r="D230" s="230" t="s">
        <v>283</v>
      </c>
      <c r="E230" s="231" t="s">
        <v>4835</v>
      </c>
      <c r="F230" s="232" t="s">
        <v>4836</v>
      </c>
      <c r="G230" s="233" t="s">
        <v>410</v>
      </c>
      <c r="H230" s="234">
        <v>247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0.10095</v>
      </c>
      <c r="R230" s="240">
        <f>Q230*H230</f>
        <v>24.934649999999998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4837</v>
      </c>
    </row>
    <row r="231" s="13" customFormat="1">
      <c r="A231" s="13"/>
      <c r="B231" s="244"/>
      <c r="C231" s="245"/>
      <c r="D231" s="246" t="s">
        <v>288</v>
      </c>
      <c r="E231" s="247" t="s">
        <v>1</v>
      </c>
      <c r="F231" s="248" t="s">
        <v>4838</v>
      </c>
      <c r="G231" s="245"/>
      <c r="H231" s="249">
        <v>247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288</v>
      </c>
      <c r="AU231" s="255" t="s">
        <v>86</v>
      </c>
      <c r="AV231" s="13" t="s">
        <v>86</v>
      </c>
      <c r="AW231" s="13" t="s">
        <v>33</v>
      </c>
      <c r="AX231" s="13" t="s">
        <v>77</v>
      </c>
      <c r="AY231" s="255" t="s">
        <v>281</v>
      </c>
    </row>
    <row r="232" s="14" customFormat="1">
      <c r="A232" s="14"/>
      <c r="B232" s="256"/>
      <c r="C232" s="257"/>
      <c r="D232" s="246" t="s">
        <v>288</v>
      </c>
      <c r="E232" s="258" t="s">
        <v>1</v>
      </c>
      <c r="F232" s="259" t="s">
        <v>290</v>
      </c>
      <c r="G232" s="257"/>
      <c r="H232" s="260">
        <v>247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288</v>
      </c>
      <c r="AU232" s="266" t="s">
        <v>86</v>
      </c>
      <c r="AV232" s="14" t="s">
        <v>119</v>
      </c>
      <c r="AW232" s="14" t="s">
        <v>33</v>
      </c>
      <c r="AX232" s="14" t="s">
        <v>84</v>
      </c>
      <c r="AY232" s="266" t="s">
        <v>281</v>
      </c>
    </row>
    <row r="233" s="2" customFormat="1" ht="16.5" customHeight="1">
      <c r="A233" s="39"/>
      <c r="B233" s="40"/>
      <c r="C233" s="281" t="s">
        <v>716</v>
      </c>
      <c r="D233" s="281" t="s">
        <v>1084</v>
      </c>
      <c r="E233" s="282" t="s">
        <v>4839</v>
      </c>
      <c r="F233" s="283" t="s">
        <v>4840</v>
      </c>
      <c r="G233" s="284" t="s">
        <v>410</v>
      </c>
      <c r="H233" s="285">
        <v>251.94</v>
      </c>
      <c r="I233" s="286"/>
      <c r="J233" s="287">
        <f>ROUND(I233*H233,2)</f>
        <v>0</v>
      </c>
      <c r="K233" s="288"/>
      <c r="L233" s="289"/>
      <c r="M233" s="290" t="s">
        <v>1</v>
      </c>
      <c r="N233" s="291" t="s">
        <v>42</v>
      </c>
      <c r="O233" s="92"/>
      <c r="P233" s="240">
        <f>O233*H233</f>
        <v>0</v>
      </c>
      <c r="Q233" s="240">
        <v>0.033500000000000002</v>
      </c>
      <c r="R233" s="240">
        <f>Q233*H233</f>
        <v>8.4399899999999999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318</v>
      </c>
      <c r="AT233" s="242" t="s">
        <v>1084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4841</v>
      </c>
    </row>
    <row r="234" s="13" customFormat="1">
      <c r="A234" s="13"/>
      <c r="B234" s="244"/>
      <c r="C234" s="245"/>
      <c r="D234" s="246" t="s">
        <v>288</v>
      </c>
      <c r="E234" s="247" t="s">
        <v>1</v>
      </c>
      <c r="F234" s="248" t="s">
        <v>4842</v>
      </c>
      <c r="G234" s="245"/>
      <c r="H234" s="249">
        <v>251.94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288</v>
      </c>
      <c r="AU234" s="255" t="s">
        <v>86</v>
      </c>
      <c r="AV234" s="13" t="s">
        <v>86</v>
      </c>
      <c r="AW234" s="13" t="s">
        <v>33</v>
      </c>
      <c r="AX234" s="13" t="s">
        <v>77</v>
      </c>
      <c r="AY234" s="255" t="s">
        <v>281</v>
      </c>
    </row>
    <row r="235" s="14" customFormat="1">
      <c r="A235" s="14"/>
      <c r="B235" s="256"/>
      <c r="C235" s="257"/>
      <c r="D235" s="246" t="s">
        <v>288</v>
      </c>
      <c r="E235" s="258" t="s">
        <v>1</v>
      </c>
      <c r="F235" s="259" t="s">
        <v>290</v>
      </c>
      <c r="G235" s="257"/>
      <c r="H235" s="260">
        <v>251.94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288</v>
      </c>
      <c r="AU235" s="266" t="s">
        <v>86</v>
      </c>
      <c r="AV235" s="14" t="s">
        <v>119</v>
      </c>
      <c r="AW235" s="14" t="s">
        <v>33</v>
      </c>
      <c r="AX235" s="14" t="s">
        <v>84</v>
      </c>
      <c r="AY235" s="266" t="s">
        <v>281</v>
      </c>
    </row>
    <row r="236" s="12" customFormat="1" ht="22.8" customHeight="1">
      <c r="A236" s="12"/>
      <c r="B236" s="214"/>
      <c r="C236" s="215"/>
      <c r="D236" s="216" t="s">
        <v>76</v>
      </c>
      <c r="E236" s="228" t="s">
        <v>603</v>
      </c>
      <c r="F236" s="228" t="s">
        <v>604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P237</f>
        <v>0</v>
      </c>
      <c r="Q236" s="222"/>
      <c r="R236" s="223">
        <f>R237</f>
        <v>0</v>
      </c>
      <c r="S236" s="222"/>
      <c r="T236" s="224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84</v>
      </c>
      <c r="AT236" s="226" t="s">
        <v>76</v>
      </c>
      <c r="AU236" s="226" t="s">
        <v>84</v>
      </c>
      <c r="AY236" s="225" t="s">
        <v>281</v>
      </c>
      <c r="BK236" s="227">
        <f>BK237</f>
        <v>0</v>
      </c>
    </row>
    <row r="237" s="2" customFormat="1" ht="37.8" customHeight="1">
      <c r="A237" s="39"/>
      <c r="B237" s="40"/>
      <c r="C237" s="230" t="s">
        <v>720</v>
      </c>
      <c r="D237" s="230" t="s">
        <v>283</v>
      </c>
      <c r="E237" s="231" t="s">
        <v>4843</v>
      </c>
      <c r="F237" s="232" t="s">
        <v>4844</v>
      </c>
      <c r="G237" s="233" t="s">
        <v>304</v>
      </c>
      <c r="H237" s="234">
        <v>99.25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4845</v>
      </c>
    </row>
    <row r="238" s="12" customFormat="1" ht="22.8" customHeight="1">
      <c r="A238" s="12"/>
      <c r="B238" s="214"/>
      <c r="C238" s="215"/>
      <c r="D238" s="216" t="s">
        <v>76</v>
      </c>
      <c r="E238" s="228" t="s">
        <v>1376</v>
      </c>
      <c r="F238" s="228" t="s">
        <v>1377</v>
      </c>
      <c r="G238" s="215"/>
      <c r="H238" s="215"/>
      <c r="I238" s="218"/>
      <c r="J238" s="229">
        <f>BK238</f>
        <v>0</v>
      </c>
      <c r="K238" s="215"/>
      <c r="L238" s="220"/>
      <c r="M238" s="221"/>
      <c r="N238" s="222"/>
      <c r="O238" s="222"/>
      <c r="P238" s="223">
        <f>P239</f>
        <v>0</v>
      </c>
      <c r="Q238" s="222"/>
      <c r="R238" s="223">
        <f>R239</f>
        <v>0</v>
      </c>
      <c r="S238" s="222"/>
      <c r="T238" s="224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5" t="s">
        <v>84</v>
      </c>
      <c r="AT238" s="226" t="s">
        <v>76</v>
      </c>
      <c r="AU238" s="226" t="s">
        <v>84</v>
      </c>
      <c r="AY238" s="225" t="s">
        <v>281</v>
      </c>
      <c r="BK238" s="227">
        <f>BK239</f>
        <v>0</v>
      </c>
    </row>
    <row r="239" s="2" customFormat="1" ht="33" customHeight="1">
      <c r="A239" s="39"/>
      <c r="B239" s="40"/>
      <c r="C239" s="230" t="s">
        <v>724</v>
      </c>
      <c r="D239" s="230" t="s">
        <v>283</v>
      </c>
      <c r="E239" s="231" t="s">
        <v>4846</v>
      </c>
      <c r="F239" s="232" t="s">
        <v>4847</v>
      </c>
      <c r="G239" s="233" t="s">
        <v>304</v>
      </c>
      <c r="H239" s="234">
        <v>184.529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119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119</v>
      </c>
      <c r="BM239" s="242" t="s">
        <v>4848</v>
      </c>
    </row>
    <row r="240" s="12" customFormat="1" ht="25.92" customHeight="1">
      <c r="A240" s="12"/>
      <c r="B240" s="214"/>
      <c r="C240" s="215"/>
      <c r="D240" s="216" t="s">
        <v>76</v>
      </c>
      <c r="E240" s="217" t="s">
        <v>658</v>
      </c>
      <c r="F240" s="217" t="s">
        <v>659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P241</f>
        <v>0</v>
      </c>
      <c r="Q240" s="222"/>
      <c r="R240" s="223">
        <f>R241</f>
        <v>0.16333059999999999</v>
      </c>
      <c r="S240" s="222"/>
      <c r="T240" s="224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86</v>
      </c>
      <c r="AT240" s="226" t="s">
        <v>76</v>
      </c>
      <c r="AU240" s="226" t="s">
        <v>77</v>
      </c>
      <c r="AY240" s="225" t="s">
        <v>281</v>
      </c>
      <c r="BK240" s="227">
        <f>BK241</f>
        <v>0</v>
      </c>
    </row>
    <row r="241" s="12" customFormat="1" ht="22.8" customHeight="1">
      <c r="A241" s="12"/>
      <c r="B241" s="214"/>
      <c r="C241" s="215"/>
      <c r="D241" s="216" t="s">
        <v>76</v>
      </c>
      <c r="E241" s="228" t="s">
        <v>660</v>
      </c>
      <c r="F241" s="228" t="s">
        <v>661</v>
      </c>
      <c r="G241" s="215"/>
      <c r="H241" s="215"/>
      <c r="I241" s="218"/>
      <c r="J241" s="229">
        <f>BK241</f>
        <v>0</v>
      </c>
      <c r="K241" s="215"/>
      <c r="L241" s="220"/>
      <c r="M241" s="221"/>
      <c r="N241" s="222"/>
      <c r="O241" s="222"/>
      <c r="P241" s="223">
        <f>SUM(P242:P248)</f>
        <v>0</v>
      </c>
      <c r="Q241" s="222"/>
      <c r="R241" s="223">
        <f>SUM(R242:R248)</f>
        <v>0.16333059999999999</v>
      </c>
      <c r="S241" s="222"/>
      <c r="T241" s="224">
        <f>SUM(T242:T248)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86</v>
      </c>
      <c r="AT241" s="226" t="s">
        <v>76</v>
      </c>
      <c r="AU241" s="226" t="s">
        <v>84</v>
      </c>
      <c r="AY241" s="225" t="s">
        <v>281</v>
      </c>
      <c r="BK241" s="227">
        <f>SUM(BK242:BK248)</f>
        <v>0</v>
      </c>
    </row>
    <row r="242" s="2" customFormat="1" ht="24.15" customHeight="1">
      <c r="A242" s="39"/>
      <c r="B242" s="40"/>
      <c r="C242" s="230" t="s">
        <v>729</v>
      </c>
      <c r="D242" s="230" t="s">
        <v>283</v>
      </c>
      <c r="E242" s="231" t="s">
        <v>4849</v>
      </c>
      <c r="F242" s="232" t="s">
        <v>4850</v>
      </c>
      <c r="G242" s="233" t="s">
        <v>321</v>
      </c>
      <c r="H242" s="234">
        <v>355.35000000000002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4.0000000000000003E-05</v>
      </c>
      <c r="R242" s="240">
        <f>Q242*H242</f>
        <v>0.014214000000000003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605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605</v>
      </c>
      <c r="BM242" s="242" t="s">
        <v>4851</v>
      </c>
    </row>
    <row r="243" s="13" customFormat="1">
      <c r="A243" s="13"/>
      <c r="B243" s="244"/>
      <c r="C243" s="245"/>
      <c r="D243" s="246" t="s">
        <v>288</v>
      </c>
      <c r="E243" s="247" t="s">
        <v>1</v>
      </c>
      <c r="F243" s="248" t="s">
        <v>4852</v>
      </c>
      <c r="G243" s="245"/>
      <c r="H243" s="249">
        <v>355.35000000000002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288</v>
      </c>
      <c r="AU243" s="255" t="s">
        <v>86</v>
      </c>
      <c r="AV243" s="13" t="s">
        <v>86</v>
      </c>
      <c r="AW243" s="13" t="s">
        <v>33</v>
      </c>
      <c r="AX243" s="13" t="s">
        <v>77</v>
      </c>
      <c r="AY243" s="255" t="s">
        <v>281</v>
      </c>
    </row>
    <row r="244" s="14" customFormat="1">
      <c r="A244" s="14"/>
      <c r="B244" s="256"/>
      <c r="C244" s="257"/>
      <c r="D244" s="246" t="s">
        <v>288</v>
      </c>
      <c r="E244" s="258" t="s">
        <v>1</v>
      </c>
      <c r="F244" s="259" t="s">
        <v>290</v>
      </c>
      <c r="G244" s="257"/>
      <c r="H244" s="260">
        <v>355.35000000000002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288</v>
      </c>
      <c r="AU244" s="266" t="s">
        <v>86</v>
      </c>
      <c r="AV244" s="14" t="s">
        <v>119</v>
      </c>
      <c r="AW244" s="14" t="s">
        <v>33</v>
      </c>
      <c r="AX244" s="14" t="s">
        <v>84</v>
      </c>
      <c r="AY244" s="266" t="s">
        <v>281</v>
      </c>
    </row>
    <row r="245" s="2" customFormat="1" ht="24.15" customHeight="1">
      <c r="A245" s="39"/>
      <c r="B245" s="40"/>
      <c r="C245" s="281" t="s">
        <v>733</v>
      </c>
      <c r="D245" s="281" t="s">
        <v>1084</v>
      </c>
      <c r="E245" s="282" t="s">
        <v>4853</v>
      </c>
      <c r="F245" s="283" t="s">
        <v>4854</v>
      </c>
      <c r="G245" s="284" t="s">
        <v>321</v>
      </c>
      <c r="H245" s="285">
        <v>433.882</v>
      </c>
      <c r="I245" s="286"/>
      <c r="J245" s="287">
        <f>ROUND(I245*H245,2)</f>
        <v>0</v>
      </c>
      <c r="K245" s="288"/>
      <c r="L245" s="289"/>
      <c r="M245" s="290" t="s">
        <v>1</v>
      </c>
      <c r="N245" s="291" t="s">
        <v>42</v>
      </c>
      <c r="O245" s="92"/>
      <c r="P245" s="240">
        <f>O245*H245</f>
        <v>0</v>
      </c>
      <c r="Q245" s="240">
        <v>0.00029999999999999997</v>
      </c>
      <c r="R245" s="240">
        <f>Q245*H245</f>
        <v>0.13016459999999999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706</v>
      </c>
      <c r="AT245" s="242" t="s">
        <v>1084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605</v>
      </c>
      <c r="BM245" s="242" t="s">
        <v>4855</v>
      </c>
    </row>
    <row r="246" s="13" customFormat="1">
      <c r="A246" s="13"/>
      <c r="B246" s="244"/>
      <c r="C246" s="245"/>
      <c r="D246" s="246" t="s">
        <v>288</v>
      </c>
      <c r="E246" s="245"/>
      <c r="F246" s="248" t="s">
        <v>4856</v>
      </c>
      <c r="G246" s="245"/>
      <c r="H246" s="249">
        <v>433.882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288</v>
      </c>
      <c r="AU246" s="255" t="s">
        <v>86</v>
      </c>
      <c r="AV246" s="13" t="s">
        <v>86</v>
      </c>
      <c r="AW246" s="13" t="s">
        <v>4</v>
      </c>
      <c r="AX246" s="13" t="s">
        <v>84</v>
      </c>
      <c r="AY246" s="255" t="s">
        <v>281</v>
      </c>
    </row>
    <row r="247" s="2" customFormat="1" ht="24.15" customHeight="1">
      <c r="A247" s="39"/>
      <c r="B247" s="40"/>
      <c r="C247" s="230" t="s">
        <v>737</v>
      </c>
      <c r="D247" s="230" t="s">
        <v>283</v>
      </c>
      <c r="E247" s="231" t="s">
        <v>4857</v>
      </c>
      <c r="F247" s="232" t="s">
        <v>4858</v>
      </c>
      <c r="G247" s="233" t="s">
        <v>410</v>
      </c>
      <c r="H247" s="234">
        <v>118.45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0.00016000000000000001</v>
      </c>
      <c r="R247" s="240">
        <f>Q247*H247</f>
        <v>0.018952000000000004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605</v>
      </c>
      <c r="AT247" s="242" t="s">
        <v>283</v>
      </c>
      <c r="AU247" s="242" t="s">
        <v>86</v>
      </c>
      <c r="AY247" s="18" t="s">
        <v>281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605</v>
      </c>
      <c r="BM247" s="242" t="s">
        <v>4859</v>
      </c>
    </row>
    <row r="248" s="2" customFormat="1" ht="33" customHeight="1">
      <c r="A248" s="39"/>
      <c r="B248" s="40"/>
      <c r="C248" s="230" t="s">
        <v>743</v>
      </c>
      <c r="D248" s="230" t="s">
        <v>283</v>
      </c>
      <c r="E248" s="231" t="s">
        <v>1395</v>
      </c>
      <c r="F248" s="232" t="s">
        <v>1396</v>
      </c>
      <c r="G248" s="233" t="s">
        <v>304</v>
      </c>
      <c r="H248" s="234">
        <v>0.16300000000000001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605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605</v>
      </c>
      <c r="BM248" s="242" t="s">
        <v>4860</v>
      </c>
    </row>
    <row r="249" s="12" customFormat="1" ht="25.92" customHeight="1">
      <c r="A249" s="12"/>
      <c r="B249" s="214"/>
      <c r="C249" s="215"/>
      <c r="D249" s="216" t="s">
        <v>76</v>
      </c>
      <c r="E249" s="217" t="s">
        <v>1906</v>
      </c>
      <c r="F249" s="217" t="s">
        <v>1907</v>
      </c>
      <c r="G249" s="215"/>
      <c r="H249" s="215"/>
      <c r="I249" s="218"/>
      <c r="J249" s="219">
        <f>BK249</f>
        <v>0</v>
      </c>
      <c r="K249" s="215"/>
      <c r="L249" s="220"/>
      <c r="M249" s="221"/>
      <c r="N249" s="222"/>
      <c r="O249" s="222"/>
      <c r="P249" s="223">
        <f>P250</f>
        <v>0</v>
      </c>
      <c r="Q249" s="222"/>
      <c r="R249" s="223">
        <f>R250</f>
        <v>0</v>
      </c>
      <c r="S249" s="222"/>
      <c r="T249" s="224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5" t="s">
        <v>119</v>
      </c>
      <c r="AT249" s="226" t="s">
        <v>76</v>
      </c>
      <c r="AU249" s="226" t="s">
        <v>77</v>
      </c>
      <c r="AY249" s="225" t="s">
        <v>281</v>
      </c>
      <c r="BK249" s="227">
        <f>BK250</f>
        <v>0</v>
      </c>
    </row>
    <row r="250" s="2" customFormat="1" ht="21.75" customHeight="1">
      <c r="A250" s="39"/>
      <c r="B250" s="40"/>
      <c r="C250" s="230" t="s">
        <v>749</v>
      </c>
      <c r="D250" s="230" t="s">
        <v>283</v>
      </c>
      <c r="E250" s="231" t="s">
        <v>4861</v>
      </c>
      <c r="F250" s="232" t="s">
        <v>4862</v>
      </c>
      <c r="G250" s="233" t="s">
        <v>4863</v>
      </c>
      <c r="H250" s="234">
        <v>1</v>
      </c>
      <c r="I250" s="235"/>
      <c r="J250" s="236">
        <f>ROUND(I250*H250,2)</f>
        <v>0</v>
      </c>
      <c r="K250" s="237"/>
      <c r="L250" s="45"/>
      <c r="M250" s="307" t="s">
        <v>1</v>
      </c>
      <c r="N250" s="308" t="s">
        <v>42</v>
      </c>
      <c r="O250" s="309"/>
      <c r="P250" s="310">
        <f>O250*H250</f>
        <v>0</v>
      </c>
      <c r="Q250" s="310">
        <v>0</v>
      </c>
      <c r="R250" s="310">
        <f>Q250*H250</f>
        <v>0</v>
      </c>
      <c r="S250" s="310">
        <v>0</v>
      </c>
      <c r="T250" s="31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119</v>
      </c>
      <c r="AT250" s="242" t="s">
        <v>283</v>
      </c>
      <c r="AU250" s="242" t="s">
        <v>84</v>
      </c>
      <c r="AY250" s="18" t="s">
        <v>281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119</v>
      </c>
      <c r="BM250" s="242" t="s">
        <v>4864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ms8VHuapkCi1ek0+/eNLNIXLDwGtpa+YRBkFD2Tx2ai50WaT1266ZJzhpoW9H3QSRbuXR2FawyCv7hHZtGhAiA==" hashValue="OT14PyQiCi86En7YQ3Jm84t4tX7pMSpN1V7cDoDdUDM+n7CAZP8n1mQy5oK15KLuWmlw92/w57fi12l2+VTsiQ==" algorithmName="SHA-512" password="CC35"/>
  <autoFilter ref="C131:K2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4866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ROUND((SUM(BE140:BE218)),  2)</f>
        <v>0</v>
      </c>
      <c r="G37" s="39"/>
      <c r="H37" s="39"/>
      <c r="I37" s="166">
        <v>0.20999999999999999</v>
      </c>
      <c r="J37" s="165">
        <f>ROUND(((SUM(BE140:BE218))*I37),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ROUND((SUM(BF140:BF218)),  2)</f>
        <v>0</v>
      </c>
      <c r="G38" s="39"/>
      <c r="H38" s="39"/>
      <c r="I38" s="166">
        <v>0.12</v>
      </c>
      <c r="J38" s="165">
        <f>ROUND(((SUM(BF140:BF218))*I38),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ROUND((SUM(BG140:BG218)),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ROUND((SUM(BH140:BH218)),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ROUND((SUM(BI140:BI218)),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4866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II.1.1.a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248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249</v>
      </c>
      <c r="E103" s="199"/>
      <c r="F103" s="199"/>
      <c r="G103" s="199"/>
      <c r="H103" s="199"/>
      <c r="I103" s="199"/>
      <c r="J103" s="200">
        <f>J162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91"/>
      <c r="C104" s="192"/>
      <c r="D104" s="193" t="s">
        <v>250</v>
      </c>
      <c r="E104" s="194"/>
      <c r="F104" s="194"/>
      <c r="G104" s="194"/>
      <c r="H104" s="194"/>
      <c r="I104" s="194"/>
      <c r="J104" s="195">
        <f>J181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7"/>
      <c r="C105" s="133"/>
      <c r="D105" s="198" t="s">
        <v>253</v>
      </c>
      <c r="E105" s="199"/>
      <c r="F105" s="199"/>
      <c r="G105" s="199"/>
      <c r="H105" s="199"/>
      <c r="I105" s="199"/>
      <c r="J105" s="200">
        <f>J182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254</v>
      </c>
      <c r="E106" s="199"/>
      <c r="F106" s="199"/>
      <c r="G106" s="199"/>
      <c r="H106" s="199"/>
      <c r="I106" s="199"/>
      <c r="J106" s="200">
        <f>J184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255</v>
      </c>
      <c r="E107" s="199"/>
      <c r="F107" s="199"/>
      <c r="G107" s="199"/>
      <c r="H107" s="199"/>
      <c r="I107" s="199"/>
      <c r="J107" s="200">
        <f>J186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257</v>
      </c>
      <c r="E108" s="199"/>
      <c r="F108" s="199"/>
      <c r="G108" s="199"/>
      <c r="H108" s="199"/>
      <c r="I108" s="199"/>
      <c r="J108" s="200">
        <f>J188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258</v>
      </c>
      <c r="E109" s="199"/>
      <c r="F109" s="199"/>
      <c r="G109" s="199"/>
      <c r="H109" s="199"/>
      <c r="I109" s="199"/>
      <c r="J109" s="200">
        <f>J190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259</v>
      </c>
      <c r="E110" s="199"/>
      <c r="F110" s="199"/>
      <c r="G110" s="199"/>
      <c r="H110" s="199"/>
      <c r="I110" s="199"/>
      <c r="J110" s="200">
        <f>J192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260</v>
      </c>
      <c r="E111" s="199"/>
      <c r="F111" s="199"/>
      <c r="G111" s="199"/>
      <c r="H111" s="199"/>
      <c r="I111" s="199"/>
      <c r="J111" s="200">
        <f>J197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261</v>
      </c>
      <c r="E112" s="199"/>
      <c r="F112" s="199"/>
      <c r="G112" s="199"/>
      <c r="H112" s="199"/>
      <c r="I112" s="199"/>
      <c r="J112" s="200">
        <f>J201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262</v>
      </c>
      <c r="E113" s="199"/>
      <c r="F113" s="199"/>
      <c r="G113" s="199"/>
      <c r="H113" s="199"/>
      <c r="I113" s="199"/>
      <c r="J113" s="200">
        <f>J203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7"/>
      <c r="C114" s="133"/>
      <c r="D114" s="198" t="s">
        <v>263</v>
      </c>
      <c r="E114" s="199"/>
      <c r="F114" s="199"/>
      <c r="G114" s="199"/>
      <c r="H114" s="199"/>
      <c r="I114" s="199"/>
      <c r="J114" s="200">
        <f>J208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7"/>
      <c r="C115" s="133"/>
      <c r="D115" s="198" t="s">
        <v>264</v>
      </c>
      <c r="E115" s="199"/>
      <c r="F115" s="199"/>
      <c r="G115" s="199"/>
      <c r="H115" s="199"/>
      <c r="I115" s="199"/>
      <c r="J115" s="200">
        <f>J211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7"/>
      <c r="C116" s="133"/>
      <c r="D116" s="198" t="s">
        <v>265</v>
      </c>
      <c r="E116" s="199"/>
      <c r="F116" s="199"/>
      <c r="G116" s="199"/>
      <c r="H116" s="199"/>
      <c r="I116" s="199"/>
      <c r="J116" s="200">
        <f>J216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/>
    <row r="120" hidden="1"/>
    <row r="121" hidden="1"/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266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Cheb - Onkologie a zubní klinika rev.11.02.2025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234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4865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236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4866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238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>II.1.1.a - Bourací práce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Cheb</v>
      </c>
      <c r="G134" s="41"/>
      <c r="H134" s="41"/>
      <c r="I134" s="33" t="s">
        <v>22</v>
      </c>
      <c r="J134" s="80" t="str">
        <f>IF(J16="","",J16)</f>
        <v>10. 12. 2024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>Karlovarský kraj</v>
      </c>
      <c r="G136" s="41"/>
      <c r="H136" s="41"/>
      <c r="I136" s="33" t="s">
        <v>30</v>
      </c>
      <c r="J136" s="37" t="str">
        <f>E25</f>
        <v>M Projekt Cheb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34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267</v>
      </c>
      <c r="D139" s="205" t="s">
        <v>62</v>
      </c>
      <c r="E139" s="205" t="s">
        <v>58</v>
      </c>
      <c r="F139" s="205" t="s">
        <v>59</v>
      </c>
      <c r="G139" s="205" t="s">
        <v>268</v>
      </c>
      <c r="H139" s="205" t="s">
        <v>269</v>
      </c>
      <c r="I139" s="205" t="s">
        <v>270</v>
      </c>
      <c r="J139" s="206" t="s">
        <v>243</v>
      </c>
      <c r="K139" s="207" t="s">
        <v>271</v>
      </c>
      <c r="L139" s="208"/>
      <c r="M139" s="101" t="s">
        <v>1</v>
      </c>
      <c r="N139" s="102" t="s">
        <v>41</v>
      </c>
      <c r="O139" s="102" t="s">
        <v>272</v>
      </c>
      <c r="P139" s="102" t="s">
        <v>273</v>
      </c>
      <c r="Q139" s="102" t="s">
        <v>274</v>
      </c>
      <c r="R139" s="102" t="s">
        <v>275</v>
      </c>
      <c r="S139" s="102" t="s">
        <v>276</v>
      </c>
      <c r="T139" s="103" t="s">
        <v>277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278</v>
      </c>
      <c r="D140" s="41"/>
      <c r="E140" s="41"/>
      <c r="F140" s="41"/>
      <c r="G140" s="41"/>
      <c r="H140" s="41"/>
      <c r="I140" s="41"/>
      <c r="J140" s="209">
        <f>BK140</f>
        <v>0</v>
      </c>
      <c r="K140" s="41"/>
      <c r="L140" s="45"/>
      <c r="M140" s="104"/>
      <c r="N140" s="210"/>
      <c r="O140" s="105"/>
      <c r="P140" s="211">
        <f>P141+P181</f>
        <v>0</v>
      </c>
      <c r="Q140" s="105"/>
      <c r="R140" s="211">
        <f>R141+R181</f>
        <v>0</v>
      </c>
      <c r="S140" s="105"/>
      <c r="T140" s="212">
        <f>T141+T181</f>
        <v>432.15379420000005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76</v>
      </c>
      <c r="AU140" s="18" t="s">
        <v>245</v>
      </c>
      <c r="BK140" s="213">
        <f>BK141+BK181</f>
        <v>0</v>
      </c>
    </row>
    <row r="141" s="12" customFormat="1" ht="25.92" customHeight="1">
      <c r="A141" s="12"/>
      <c r="B141" s="214"/>
      <c r="C141" s="215"/>
      <c r="D141" s="216" t="s">
        <v>76</v>
      </c>
      <c r="E141" s="217" t="s">
        <v>279</v>
      </c>
      <c r="F141" s="217" t="s">
        <v>280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P142+P162</f>
        <v>0</v>
      </c>
      <c r="Q141" s="222"/>
      <c r="R141" s="223">
        <f>R142+R162</f>
        <v>0</v>
      </c>
      <c r="S141" s="222"/>
      <c r="T141" s="224">
        <f>T142+T162</f>
        <v>363.38439600000004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84</v>
      </c>
      <c r="AT141" s="226" t="s">
        <v>76</v>
      </c>
      <c r="AU141" s="226" t="s">
        <v>77</v>
      </c>
      <c r="AY141" s="225" t="s">
        <v>281</v>
      </c>
      <c r="BK141" s="227">
        <f>BK142+BK162</f>
        <v>0</v>
      </c>
    </row>
    <row r="142" s="12" customFormat="1" ht="22.8" customHeight="1">
      <c r="A142" s="12"/>
      <c r="B142" s="214"/>
      <c r="C142" s="215"/>
      <c r="D142" s="216" t="s">
        <v>76</v>
      </c>
      <c r="E142" s="228" t="s">
        <v>311</v>
      </c>
      <c r="F142" s="228" t="s">
        <v>312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SUM(P143:P161)</f>
        <v>0</v>
      </c>
      <c r="Q142" s="222"/>
      <c r="R142" s="223">
        <f>SUM(R143:R161)</f>
        <v>0</v>
      </c>
      <c r="S142" s="222"/>
      <c r="T142" s="224">
        <f>SUM(T143:T161)</f>
        <v>363.38439600000004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84</v>
      </c>
      <c r="AT142" s="226" t="s">
        <v>76</v>
      </c>
      <c r="AU142" s="226" t="s">
        <v>84</v>
      </c>
      <c r="AY142" s="225" t="s">
        <v>281</v>
      </c>
      <c r="BK142" s="227">
        <f>SUM(BK143:BK161)</f>
        <v>0</v>
      </c>
    </row>
    <row r="143" s="2" customFormat="1" ht="21.75" customHeight="1">
      <c r="A143" s="39"/>
      <c r="B143" s="40"/>
      <c r="C143" s="230" t="s">
        <v>84</v>
      </c>
      <c r="D143" s="230" t="s">
        <v>283</v>
      </c>
      <c r="E143" s="231" t="s">
        <v>319</v>
      </c>
      <c r="F143" s="232" t="s">
        <v>320</v>
      </c>
      <c r="G143" s="233" t="s">
        <v>321</v>
      </c>
      <c r="H143" s="234">
        <v>71.686000000000007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0.26100000000000001</v>
      </c>
      <c r="T143" s="241">
        <f>S143*H143</f>
        <v>18.710046000000002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4869</v>
      </c>
    </row>
    <row r="144" s="13" customFormat="1">
      <c r="A144" s="13"/>
      <c r="B144" s="244"/>
      <c r="C144" s="245"/>
      <c r="D144" s="246" t="s">
        <v>288</v>
      </c>
      <c r="E144" s="247" t="s">
        <v>1</v>
      </c>
      <c r="F144" s="248" t="s">
        <v>323</v>
      </c>
      <c r="G144" s="245"/>
      <c r="H144" s="249">
        <v>71.686000000000007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288</v>
      </c>
      <c r="AU144" s="255" t="s">
        <v>86</v>
      </c>
      <c r="AV144" s="13" t="s">
        <v>86</v>
      </c>
      <c r="AW144" s="13" t="s">
        <v>33</v>
      </c>
      <c r="AX144" s="13" t="s">
        <v>77</v>
      </c>
      <c r="AY144" s="255" t="s">
        <v>281</v>
      </c>
    </row>
    <row r="145" s="14" customFormat="1">
      <c r="A145" s="14"/>
      <c r="B145" s="256"/>
      <c r="C145" s="257"/>
      <c r="D145" s="246" t="s">
        <v>288</v>
      </c>
      <c r="E145" s="258" t="s">
        <v>1</v>
      </c>
      <c r="F145" s="259" t="s">
        <v>290</v>
      </c>
      <c r="G145" s="257"/>
      <c r="H145" s="260">
        <v>71.686000000000007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288</v>
      </c>
      <c r="AU145" s="266" t="s">
        <v>86</v>
      </c>
      <c r="AV145" s="14" t="s">
        <v>119</v>
      </c>
      <c r="AW145" s="14" t="s">
        <v>33</v>
      </c>
      <c r="AX145" s="14" t="s">
        <v>84</v>
      </c>
      <c r="AY145" s="266" t="s">
        <v>281</v>
      </c>
    </row>
    <row r="146" s="2" customFormat="1" ht="24.15" customHeight="1">
      <c r="A146" s="39"/>
      <c r="B146" s="40"/>
      <c r="C146" s="230" t="s">
        <v>86</v>
      </c>
      <c r="D146" s="230" t="s">
        <v>283</v>
      </c>
      <c r="E146" s="231" t="s">
        <v>324</v>
      </c>
      <c r="F146" s="232" t="s">
        <v>325</v>
      </c>
      <c r="G146" s="233" t="s">
        <v>286</v>
      </c>
      <c r="H146" s="234">
        <v>13.583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1.8</v>
      </c>
      <c r="T146" s="241">
        <f>S146*H146</f>
        <v>24.449400000000001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4870</v>
      </c>
    </row>
    <row r="147" s="13" customFormat="1">
      <c r="A147" s="13"/>
      <c r="B147" s="244"/>
      <c r="C147" s="245"/>
      <c r="D147" s="246" t="s">
        <v>288</v>
      </c>
      <c r="E147" s="247" t="s">
        <v>1</v>
      </c>
      <c r="F147" s="248" t="s">
        <v>327</v>
      </c>
      <c r="G147" s="245"/>
      <c r="H147" s="249">
        <v>13.583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288</v>
      </c>
      <c r="AU147" s="255" t="s">
        <v>86</v>
      </c>
      <c r="AV147" s="13" t="s">
        <v>86</v>
      </c>
      <c r="AW147" s="13" t="s">
        <v>33</v>
      </c>
      <c r="AX147" s="13" t="s">
        <v>77</v>
      </c>
      <c r="AY147" s="255" t="s">
        <v>281</v>
      </c>
    </row>
    <row r="148" s="14" customFormat="1">
      <c r="A148" s="14"/>
      <c r="B148" s="256"/>
      <c r="C148" s="257"/>
      <c r="D148" s="246" t="s">
        <v>288</v>
      </c>
      <c r="E148" s="258" t="s">
        <v>1</v>
      </c>
      <c r="F148" s="259" t="s">
        <v>290</v>
      </c>
      <c r="G148" s="257"/>
      <c r="H148" s="260">
        <v>13.583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288</v>
      </c>
      <c r="AU148" s="266" t="s">
        <v>86</v>
      </c>
      <c r="AV148" s="14" t="s">
        <v>119</v>
      </c>
      <c r="AW148" s="14" t="s">
        <v>33</v>
      </c>
      <c r="AX148" s="14" t="s">
        <v>84</v>
      </c>
      <c r="AY148" s="266" t="s">
        <v>281</v>
      </c>
    </row>
    <row r="149" s="2" customFormat="1" ht="21.75" customHeight="1">
      <c r="A149" s="39"/>
      <c r="B149" s="40"/>
      <c r="C149" s="230" t="s">
        <v>94</v>
      </c>
      <c r="D149" s="230" t="s">
        <v>283</v>
      </c>
      <c r="E149" s="231" t="s">
        <v>376</v>
      </c>
      <c r="F149" s="232" t="s">
        <v>377</v>
      </c>
      <c r="G149" s="233" t="s">
        <v>321</v>
      </c>
      <c r="H149" s="234">
        <v>123.133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0.087999999999999995</v>
      </c>
      <c r="T149" s="241">
        <f>S149*H149</f>
        <v>10.835704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4871</v>
      </c>
    </row>
    <row r="150" s="13" customFormat="1">
      <c r="A150" s="13"/>
      <c r="B150" s="244"/>
      <c r="C150" s="245"/>
      <c r="D150" s="246" t="s">
        <v>288</v>
      </c>
      <c r="E150" s="247" t="s">
        <v>1</v>
      </c>
      <c r="F150" s="248" t="s">
        <v>4872</v>
      </c>
      <c r="G150" s="245"/>
      <c r="H150" s="249">
        <v>123.133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288</v>
      </c>
      <c r="AU150" s="255" t="s">
        <v>86</v>
      </c>
      <c r="AV150" s="13" t="s">
        <v>86</v>
      </c>
      <c r="AW150" s="13" t="s">
        <v>33</v>
      </c>
      <c r="AX150" s="13" t="s">
        <v>77</v>
      </c>
      <c r="AY150" s="255" t="s">
        <v>281</v>
      </c>
    </row>
    <row r="151" s="14" customFormat="1">
      <c r="A151" s="14"/>
      <c r="B151" s="256"/>
      <c r="C151" s="257"/>
      <c r="D151" s="246" t="s">
        <v>288</v>
      </c>
      <c r="E151" s="258" t="s">
        <v>1</v>
      </c>
      <c r="F151" s="259" t="s">
        <v>290</v>
      </c>
      <c r="G151" s="257"/>
      <c r="H151" s="260">
        <v>123.133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288</v>
      </c>
      <c r="AU151" s="266" t="s">
        <v>86</v>
      </c>
      <c r="AV151" s="14" t="s">
        <v>119</v>
      </c>
      <c r="AW151" s="14" t="s">
        <v>33</v>
      </c>
      <c r="AX151" s="14" t="s">
        <v>84</v>
      </c>
      <c r="AY151" s="266" t="s">
        <v>281</v>
      </c>
    </row>
    <row r="152" s="2" customFormat="1" ht="21.75" customHeight="1">
      <c r="A152" s="39"/>
      <c r="B152" s="40"/>
      <c r="C152" s="230" t="s">
        <v>119</v>
      </c>
      <c r="D152" s="230" t="s">
        <v>283</v>
      </c>
      <c r="E152" s="231" t="s">
        <v>393</v>
      </c>
      <c r="F152" s="232" t="s">
        <v>394</v>
      </c>
      <c r="G152" s="233" t="s">
        <v>321</v>
      </c>
      <c r="H152" s="234">
        <v>158.84200000000001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0.067000000000000004</v>
      </c>
      <c r="T152" s="241">
        <f>S152*H152</f>
        <v>10.642414000000002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4873</v>
      </c>
    </row>
    <row r="153" s="13" customFormat="1">
      <c r="A153" s="13"/>
      <c r="B153" s="244"/>
      <c r="C153" s="245"/>
      <c r="D153" s="246" t="s">
        <v>288</v>
      </c>
      <c r="E153" s="247" t="s">
        <v>1</v>
      </c>
      <c r="F153" s="248" t="s">
        <v>4874</v>
      </c>
      <c r="G153" s="245"/>
      <c r="H153" s="249">
        <v>158.84200000000001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288</v>
      </c>
      <c r="AU153" s="255" t="s">
        <v>86</v>
      </c>
      <c r="AV153" s="13" t="s">
        <v>86</v>
      </c>
      <c r="AW153" s="13" t="s">
        <v>33</v>
      </c>
      <c r="AX153" s="13" t="s">
        <v>77</v>
      </c>
      <c r="AY153" s="255" t="s">
        <v>281</v>
      </c>
    </row>
    <row r="154" s="14" customFormat="1">
      <c r="A154" s="14"/>
      <c r="B154" s="256"/>
      <c r="C154" s="257"/>
      <c r="D154" s="246" t="s">
        <v>288</v>
      </c>
      <c r="E154" s="258" t="s">
        <v>1</v>
      </c>
      <c r="F154" s="259" t="s">
        <v>290</v>
      </c>
      <c r="G154" s="257"/>
      <c r="H154" s="260">
        <v>158.84200000000001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288</v>
      </c>
      <c r="AU154" s="266" t="s">
        <v>86</v>
      </c>
      <c r="AV154" s="14" t="s">
        <v>119</v>
      </c>
      <c r="AW154" s="14" t="s">
        <v>33</v>
      </c>
      <c r="AX154" s="14" t="s">
        <v>84</v>
      </c>
      <c r="AY154" s="266" t="s">
        <v>281</v>
      </c>
    </row>
    <row r="155" s="2" customFormat="1" ht="24.15" customHeight="1">
      <c r="A155" s="39"/>
      <c r="B155" s="40"/>
      <c r="C155" s="230" t="s">
        <v>301</v>
      </c>
      <c r="D155" s="230" t="s">
        <v>283</v>
      </c>
      <c r="E155" s="231" t="s">
        <v>408</v>
      </c>
      <c r="F155" s="232" t="s">
        <v>409</v>
      </c>
      <c r="G155" s="233" t="s">
        <v>410</v>
      </c>
      <c r="H155" s="234">
        <v>372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4875</v>
      </c>
    </row>
    <row r="156" s="13" customFormat="1">
      <c r="A156" s="13"/>
      <c r="B156" s="244"/>
      <c r="C156" s="245"/>
      <c r="D156" s="246" t="s">
        <v>288</v>
      </c>
      <c r="E156" s="247" t="s">
        <v>1</v>
      </c>
      <c r="F156" s="248" t="s">
        <v>4876</v>
      </c>
      <c r="G156" s="245"/>
      <c r="H156" s="249">
        <v>372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288</v>
      </c>
      <c r="AU156" s="255" t="s">
        <v>86</v>
      </c>
      <c r="AV156" s="13" t="s">
        <v>86</v>
      </c>
      <c r="AW156" s="13" t="s">
        <v>33</v>
      </c>
      <c r="AX156" s="13" t="s">
        <v>84</v>
      </c>
      <c r="AY156" s="255" t="s">
        <v>281</v>
      </c>
    </row>
    <row r="157" s="2" customFormat="1" ht="37.8" customHeight="1">
      <c r="A157" s="39"/>
      <c r="B157" s="40"/>
      <c r="C157" s="230" t="s">
        <v>307</v>
      </c>
      <c r="D157" s="230" t="s">
        <v>283</v>
      </c>
      <c r="E157" s="231" t="s">
        <v>414</v>
      </c>
      <c r="F157" s="232" t="s">
        <v>415</v>
      </c>
      <c r="G157" s="233" t="s">
        <v>321</v>
      </c>
      <c r="H157" s="234">
        <v>1676.29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0.050000000000000003</v>
      </c>
      <c r="T157" s="241">
        <f>S157*H157</f>
        <v>83.81450000000001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4877</v>
      </c>
    </row>
    <row r="158" s="13" customFormat="1">
      <c r="A158" s="13"/>
      <c r="B158" s="244"/>
      <c r="C158" s="245"/>
      <c r="D158" s="246" t="s">
        <v>288</v>
      </c>
      <c r="E158" s="247" t="s">
        <v>1</v>
      </c>
      <c r="F158" s="248" t="s">
        <v>4878</v>
      </c>
      <c r="G158" s="245"/>
      <c r="H158" s="249">
        <v>1676.29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288</v>
      </c>
      <c r="AU158" s="255" t="s">
        <v>86</v>
      </c>
      <c r="AV158" s="13" t="s">
        <v>86</v>
      </c>
      <c r="AW158" s="13" t="s">
        <v>33</v>
      </c>
      <c r="AX158" s="13" t="s">
        <v>77</v>
      </c>
      <c r="AY158" s="255" t="s">
        <v>281</v>
      </c>
    </row>
    <row r="159" s="14" customFormat="1">
      <c r="A159" s="14"/>
      <c r="B159" s="256"/>
      <c r="C159" s="257"/>
      <c r="D159" s="246" t="s">
        <v>288</v>
      </c>
      <c r="E159" s="258" t="s">
        <v>1</v>
      </c>
      <c r="F159" s="259" t="s">
        <v>290</v>
      </c>
      <c r="G159" s="257"/>
      <c r="H159" s="260">
        <v>1676.29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288</v>
      </c>
      <c r="AU159" s="266" t="s">
        <v>86</v>
      </c>
      <c r="AV159" s="14" t="s">
        <v>119</v>
      </c>
      <c r="AW159" s="14" t="s">
        <v>33</v>
      </c>
      <c r="AX159" s="14" t="s">
        <v>84</v>
      </c>
      <c r="AY159" s="266" t="s">
        <v>281</v>
      </c>
    </row>
    <row r="160" s="2" customFormat="1" ht="37.8" customHeight="1">
      <c r="A160" s="39"/>
      <c r="B160" s="40"/>
      <c r="C160" s="230" t="s">
        <v>313</v>
      </c>
      <c r="D160" s="230" t="s">
        <v>283</v>
      </c>
      <c r="E160" s="231" t="s">
        <v>419</v>
      </c>
      <c r="F160" s="232" t="s">
        <v>420</v>
      </c>
      <c r="G160" s="233" t="s">
        <v>321</v>
      </c>
      <c r="H160" s="234">
        <v>4672.442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0.045999999999999999</v>
      </c>
      <c r="T160" s="241">
        <f>S160*H160</f>
        <v>214.932332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4879</v>
      </c>
    </row>
    <row r="161" s="13" customFormat="1">
      <c r="A161" s="13"/>
      <c r="B161" s="244"/>
      <c r="C161" s="245"/>
      <c r="D161" s="246" t="s">
        <v>288</v>
      </c>
      <c r="E161" s="247" t="s">
        <v>1</v>
      </c>
      <c r="F161" s="248" t="s">
        <v>4880</v>
      </c>
      <c r="G161" s="245"/>
      <c r="H161" s="249">
        <v>4672.442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288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281</v>
      </c>
    </row>
    <row r="162" s="12" customFormat="1" ht="22.8" customHeight="1">
      <c r="A162" s="12"/>
      <c r="B162" s="214"/>
      <c r="C162" s="215"/>
      <c r="D162" s="216" t="s">
        <v>76</v>
      </c>
      <c r="E162" s="228" t="s">
        <v>603</v>
      </c>
      <c r="F162" s="228" t="s">
        <v>604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SUM(P163:P180)</f>
        <v>0</v>
      </c>
      <c r="Q162" s="222"/>
      <c r="R162" s="223">
        <f>SUM(R163:R180)</f>
        <v>0</v>
      </c>
      <c r="S162" s="222"/>
      <c r="T162" s="224">
        <f>SUM(T163:T180)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84</v>
      </c>
      <c r="AT162" s="226" t="s">
        <v>76</v>
      </c>
      <c r="AU162" s="226" t="s">
        <v>84</v>
      </c>
      <c r="AY162" s="225" t="s">
        <v>281</v>
      </c>
      <c r="BK162" s="227">
        <f>SUM(BK163:BK180)</f>
        <v>0</v>
      </c>
    </row>
    <row r="163" s="2" customFormat="1" ht="33" customHeight="1">
      <c r="A163" s="39"/>
      <c r="B163" s="40"/>
      <c r="C163" s="230" t="s">
        <v>318</v>
      </c>
      <c r="D163" s="230" t="s">
        <v>283</v>
      </c>
      <c r="E163" s="231" t="s">
        <v>606</v>
      </c>
      <c r="F163" s="232" t="s">
        <v>607</v>
      </c>
      <c r="G163" s="233" t="s">
        <v>304</v>
      </c>
      <c r="H163" s="234">
        <v>463.41500000000002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4881</v>
      </c>
    </row>
    <row r="164" s="2" customFormat="1" ht="16.5" customHeight="1">
      <c r="A164" s="39"/>
      <c r="B164" s="40"/>
      <c r="C164" s="230" t="s">
        <v>311</v>
      </c>
      <c r="D164" s="230" t="s">
        <v>283</v>
      </c>
      <c r="E164" s="231" t="s">
        <v>611</v>
      </c>
      <c r="F164" s="232" t="s">
        <v>612</v>
      </c>
      <c r="G164" s="233" t="s">
        <v>410</v>
      </c>
      <c r="H164" s="234">
        <v>7.5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4882</v>
      </c>
    </row>
    <row r="165" s="2" customFormat="1" ht="24.15" customHeight="1">
      <c r="A165" s="39"/>
      <c r="B165" s="40"/>
      <c r="C165" s="230" t="s">
        <v>328</v>
      </c>
      <c r="D165" s="230" t="s">
        <v>283</v>
      </c>
      <c r="E165" s="231" t="s">
        <v>615</v>
      </c>
      <c r="F165" s="232" t="s">
        <v>616</v>
      </c>
      <c r="G165" s="233" t="s">
        <v>410</v>
      </c>
      <c r="H165" s="234">
        <v>450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4883</v>
      </c>
    </row>
    <row r="166" s="13" customFormat="1">
      <c r="A166" s="13"/>
      <c r="B166" s="244"/>
      <c r="C166" s="245"/>
      <c r="D166" s="246" t="s">
        <v>288</v>
      </c>
      <c r="E166" s="247" t="s">
        <v>1</v>
      </c>
      <c r="F166" s="248" t="s">
        <v>618</v>
      </c>
      <c r="G166" s="245"/>
      <c r="H166" s="249">
        <v>450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288</v>
      </c>
      <c r="AU166" s="255" t="s">
        <v>86</v>
      </c>
      <c r="AV166" s="13" t="s">
        <v>86</v>
      </c>
      <c r="AW166" s="13" t="s">
        <v>33</v>
      </c>
      <c r="AX166" s="13" t="s">
        <v>84</v>
      </c>
      <c r="AY166" s="255" t="s">
        <v>281</v>
      </c>
    </row>
    <row r="167" s="2" customFormat="1" ht="24.15" customHeight="1">
      <c r="A167" s="39"/>
      <c r="B167" s="40"/>
      <c r="C167" s="230" t="s">
        <v>375</v>
      </c>
      <c r="D167" s="230" t="s">
        <v>283</v>
      </c>
      <c r="E167" s="231" t="s">
        <v>620</v>
      </c>
      <c r="F167" s="232" t="s">
        <v>621</v>
      </c>
      <c r="G167" s="233" t="s">
        <v>304</v>
      </c>
      <c r="H167" s="234">
        <v>463.41500000000002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4884</v>
      </c>
    </row>
    <row r="168" s="2" customFormat="1" ht="24.15" customHeight="1">
      <c r="A168" s="39"/>
      <c r="B168" s="40"/>
      <c r="C168" s="230" t="s">
        <v>8</v>
      </c>
      <c r="D168" s="230" t="s">
        <v>283</v>
      </c>
      <c r="E168" s="231" t="s">
        <v>625</v>
      </c>
      <c r="F168" s="232" t="s">
        <v>626</v>
      </c>
      <c r="G168" s="233" t="s">
        <v>304</v>
      </c>
      <c r="H168" s="234">
        <v>2780.4899999999998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4885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4886</v>
      </c>
      <c r="G169" s="245"/>
      <c r="H169" s="249">
        <v>2780.4899999999998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281</v>
      </c>
    </row>
    <row r="170" s="14" customFormat="1">
      <c r="A170" s="14"/>
      <c r="B170" s="256"/>
      <c r="C170" s="257"/>
      <c r="D170" s="246" t="s">
        <v>288</v>
      </c>
      <c r="E170" s="258" t="s">
        <v>1</v>
      </c>
      <c r="F170" s="259" t="s">
        <v>290</v>
      </c>
      <c r="G170" s="257"/>
      <c r="H170" s="260">
        <v>2780.4899999999998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288</v>
      </c>
      <c r="AU170" s="266" t="s">
        <v>86</v>
      </c>
      <c r="AV170" s="14" t="s">
        <v>119</v>
      </c>
      <c r="AW170" s="14" t="s">
        <v>33</v>
      </c>
      <c r="AX170" s="14" t="s">
        <v>84</v>
      </c>
      <c r="AY170" s="266" t="s">
        <v>281</v>
      </c>
    </row>
    <row r="171" s="2" customFormat="1" ht="33" customHeight="1">
      <c r="A171" s="39"/>
      <c r="B171" s="40"/>
      <c r="C171" s="230" t="s">
        <v>407</v>
      </c>
      <c r="D171" s="230" t="s">
        <v>283</v>
      </c>
      <c r="E171" s="231" t="s">
        <v>629</v>
      </c>
      <c r="F171" s="232" t="s">
        <v>630</v>
      </c>
      <c r="G171" s="233" t="s">
        <v>304</v>
      </c>
      <c r="H171" s="234">
        <v>143.13399999999999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4887</v>
      </c>
    </row>
    <row r="172" s="13" customFormat="1">
      <c r="A172" s="13"/>
      <c r="B172" s="244"/>
      <c r="C172" s="245"/>
      <c r="D172" s="246" t="s">
        <v>288</v>
      </c>
      <c r="E172" s="247" t="s">
        <v>1</v>
      </c>
      <c r="F172" s="248" t="s">
        <v>632</v>
      </c>
      <c r="G172" s="245"/>
      <c r="H172" s="249">
        <v>143.13399999999999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288</v>
      </c>
      <c r="AU172" s="255" t="s">
        <v>86</v>
      </c>
      <c r="AV172" s="13" t="s">
        <v>86</v>
      </c>
      <c r="AW172" s="13" t="s">
        <v>33</v>
      </c>
      <c r="AX172" s="13" t="s">
        <v>84</v>
      </c>
      <c r="AY172" s="255" t="s">
        <v>281</v>
      </c>
    </row>
    <row r="173" s="2" customFormat="1" ht="37.8" customHeight="1">
      <c r="A173" s="39"/>
      <c r="B173" s="40"/>
      <c r="C173" s="230" t="s">
        <v>413</v>
      </c>
      <c r="D173" s="230" t="s">
        <v>283</v>
      </c>
      <c r="E173" s="231" t="s">
        <v>634</v>
      </c>
      <c r="F173" s="232" t="s">
        <v>635</v>
      </c>
      <c r="G173" s="233" t="s">
        <v>304</v>
      </c>
      <c r="H173" s="234">
        <v>35.712000000000003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4888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637</v>
      </c>
      <c r="G174" s="245"/>
      <c r="H174" s="249">
        <v>35.712000000000003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84</v>
      </c>
      <c r="AY174" s="255" t="s">
        <v>281</v>
      </c>
    </row>
    <row r="175" s="2" customFormat="1" ht="33" customHeight="1">
      <c r="A175" s="39"/>
      <c r="B175" s="40"/>
      <c r="C175" s="230" t="s">
        <v>418</v>
      </c>
      <c r="D175" s="230" t="s">
        <v>283</v>
      </c>
      <c r="E175" s="231" t="s">
        <v>639</v>
      </c>
      <c r="F175" s="232" t="s">
        <v>640</v>
      </c>
      <c r="G175" s="233" t="s">
        <v>304</v>
      </c>
      <c r="H175" s="234">
        <v>43.158999999999999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4889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642</v>
      </c>
      <c r="G176" s="245"/>
      <c r="H176" s="249">
        <v>43.158999999999999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4" customFormat="1">
      <c r="A177" s="14"/>
      <c r="B177" s="256"/>
      <c r="C177" s="257"/>
      <c r="D177" s="246" t="s">
        <v>288</v>
      </c>
      <c r="E177" s="258" t="s">
        <v>1</v>
      </c>
      <c r="F177" s="259" t="s">
        <v>290</v>
      </c>
      <c r="G177" s="257"/>
      <c r="H177" s="260">
        <v>43.158999999999999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288</v>
      </c>
      <c r="AU177" s="266" t="s">
        <v>86</v>
      </c>
      <c r="AV177" s="14" t="s">
        <v>119</v>
      </c>
      <c r="AW177" s="14" t="s">
        <v>33</v>
      </c>
      <c r="AX177" s="14" t="s">
        <v>84</v>
      </c>
      <c r="AY177" s="266" t="s">
        <v>281</v>
      </c>
    </row>
    <row r="178" s="2" customFormat="1" ht="33" customHeight="1">
      <c r="A178" s="39"/>
      <c r="B178" s="40"/>
      <c r="C178" s="230" t="s">
        <v>605</v>
      </c>
      <c r="D178" s="230" t="s">
        <v>283</v>
      </c>
      <c r="E178" s="231" t="s">
        <v>644</v>
      </c>
      <c r="F178" s="232" t="s">
        <v>645</v>
      </c>
      <c r="G178" s="233" t="s">
        <v>304</v>
      </c>
      <c r="H178" s="234">
        <v>309.18000000000001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4890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647</v>
      </c>
      <c r="G179" s="245"/>
      <c r="H179" s="249">
        <v>309.18000000000001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4" customFormat="1">
      <c r="A180" s="14"/>
      <c r="B180" s="256"/>
      <c r="C180" s="257"/>
      <c r="D180" s="246" t="s">
        <v>288</v>
      </c>
      <c r="E180" s="258" t="s">
        <v>1</v>
      </c>
      <c r="F180" s="259" t="s">
        <v>290</v>
      </c>
      <c r="G180" s="257"/>
      <c r="H180" s="260">
        <v>309.18000000000001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288</v>
      </c>
      <c r="AU180" s="266" t="s">
        <v>86</v>
      </c>
      <c r="AV180" s="14" t="s">
        <v>119</v>
      </c>
      <c r="AW180" s="14" t="s">
        <v>33</v>
      </c>
      <c r="AX180" s="14" t="s">
        <v>84</v>
      </c>
      <c r="AY180" s="266" t="s">
        <v>281</v>
      </c>
    </row>
    <row r="181" s="12" customFormat="1" ht="25.92" customHeight="1">
      <c r="A181" s="12"/>
      <c r="B181" s="214"/>
      <c r="C181" s="215"/>
      <c r="D181" s="216" t="s">
        <v>76</v>
      </c>
      <c r="E181" s="217" t="s">
        <v>658</v>
      </c>
      <c r="F181" s="217" t="s">
        <v>659</v>
      </c>
      <c r="G181" s="215"/>
      <c r="H181" s="215"/>
      <c r="I181" s="218"/>
      <c r="J181" s="219">
        <f>BK181</f>
        <v>0</v>
      </c>
      <c r="K181" s="215"/>
      <c r="L181" s="220"/>
      <c r="M181" s="221"/>
      <c r="N181" s="222"/>
      <c r="O181" s="222"/>
      <c r="P181" s="223">
        <f>P182+P184+P186+P188+P190+P192+P197+P201+P203+P208+P211+P216</f>
        <v>0</v>
      </c>
      <c r="Q181" s="222"/>
      <c r="R181" s="223">
        <f>R182+R184+R186+R188+R190+R192+R197+R201+R203+R208+R211+R216</f>
        <v>0</v>
      </c>
      <c r="S181" s="222"/>
      <c r="T181" s="224">
        <f>T182+T184+T186+T188+T190+T192+T197+T201+T203+T208+T211+T216</f>
        <v>68.769398199999998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86</v>
      </c>
      <c r="AT181" s="226" t="s">
        <v>76</v>
      </c>
      <c r="AU181" s="226" t="s">
        <v>77</v>
      </c>
      <c r="AY181" s="225" t="s">
        <v>281</v>
      </c>
      <c r="BK181" s="227">
        <f>BK182+BK184+BK186+BK188+BK190+BK192+BK197+BK201+BK203+BK208+BK211+BK216</f>
        <v>0</v>
      </c>
    </row>
    <row r="182" s="12" customFormat="1" ht="22.8" customHeight="1">
      <c r="A182" s="12"/>
      <c r="B182" s="214"/>
      <c r="C182" s="215"/>
      <c r="D182" s="216" t="s">
        <v>76</v>
      </c>
      <c r="E182" s="228" t="s">
        <v>673</v>
      </c>
      <c r="F182" s="228" t="s">
        <v>674</v>
      </c>
      <c r="G182" s="215"/>
      <c r="H182" s="215"/>
      <c r="I182" s="218"/>
      <c r="J182" s="229">
        <f>BK182</f>
        <v>0</v>
      </c>
      <c r="K182" s="215"/>
      <c r="L182" s="220"/>
      <c r="M182" s="221"/>
      <c r="N182" s="222"/>
      <c r="O182" s="222"/>
      <c r="P182" s="223">
        <f>P183</f>
        <v>0</v>
      </c>
      <c r="Q182" s="222"/>
      <c r="R182" s="223">
        <f>R183</f>
        <v>0</v>
      </c>
      <c r="S182" s="222"/>
      <c r="T182" s="22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86</v>
      </c>
      <c r="AT182" s="226" t="s">
        <v>76</v>
      </c>
      <c r="AU182" s="226" t="s">
        <v>84</v>
      </c>
      <c r="AY182" s="225" t="s">
        <v>281</v>
      </c>
      <c r="BK182" s="227">
        <f>BK183</f>
        <v>0</v>
      </c>
    </row>
    <row r="183" s="2" customFormat="1" ht="24.15" customHeight="1">
      <c r="A183" s="39"/>
      <c r="B183" s="40"/>
      <c r="C183" s="230" t="s">
        <v>610</v>
      </c>
      <c r="D183" s="230" t="s">
        <v>283</v>
      </c>
      <c r="E183" s="231" t="s">
        <v>676</v>
      </c>
      <c r="F183" s="232" t="s">
        <v>677</v>
      </c>
      <c r="G183" s="233" t="s">
        <v>678</v>
      </c>
      <c r="H183" s="234">
        <v>80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605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605</v>
      </c>
      <c r="BM183" s="242" t="s">
        <v>4891</v>
      </c>
    </row>
    <row r="184" s="12" customFormat="1" ht="22.8" customHeight="1">
      <c r="A184" s="12"/>
      <c r="B184" s="214"/>
      <c r="C184" s="215"/>
      <c r="D184" s="216" t="s">
        <v>76</v>
      </c>
      <c r="E184" s="228" t="s">
        <v>680</v>
      </c>
      <c r="F184" s="228" t="s">
        <v>681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P185</f>
        <v>0</v>
      </c>
      <c r="Q184" s="222"/>
      <c r="R184" s="223">
        <f>R185</f>
        <v>0</v>
      </c>
      <c r="S184" s="222"/>
      <c r="T184" s="22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86</v>
      </c>
      <c r="AT184" s="226" t="s">
        <v>76</v>
      </c>
      <c r="AU184" s="226" t="s">
        <v>84</v>
      </c>
      <c r="AY184" s="225" t="s">
        <v>281</v>
      </c>
      <c r="BK184" s="227">
        <f>BK185</f>
        <v>0</v>
      </c>
    </row>
    <row r="185" s="2" customFormat="1" ht="24.15" customHeight="1">
      <c r="A185" s="39"/>
      <c r="B185" s="40"/>
      <c r="C185" s="230" t="s">
        <v>614</v>
      </c>
      <c r="D185" s="230" t="s">
        <v>283</v>
      </c>
      <c r="E185" s="231" t="s">
        <v>683</v>
      </c>
      <c r="F185" s="232" t="s">
        <v>684</v>
      </c>
      <c r="G185" s="233" t="s">
        <v>678</v>
      </c>
      <c r="H185" s="234">
        <v>80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605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605</v>
      </c>
      <c r="BM185" s="242" t="s">
        <v>4892</v>
      </c>
    </row>
    <row r="186" s="12" customFormat="1" ht="22.8" customHeight="1">
      <c r="A186" s="12"/>
      <c r="B186" s="214"/>
      <c r="C186" s="215"/>
      <c r="D186" s="216" t="s">
        <v>76</v>
      </c>
      <c r="E186" s="228" t="s">
        <v>686</v>
      </c>
      <c r="F186" s="228" t="s">
        <v>687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P187</f>
        <v>0</v>
      </c>
      <c r="Q186" s="222"/>
      <c r="R186" s="223">
        <f>R187</f>
        <v>0</v>
      </c>
      <c r="S186" s="222"/>
      <c r="T186" s="224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86</v>
      </c>
      <c r="AT186" s="226" t="s">
        <v>76</v>
      </c>
      <c r="AU186" s="226" t="s">
        <v>84</v>
      </c>
      <c r="AY186" s="225" t="s">
        <v>281</v>
      </c>
      <c r="BK186" s="227">
        <f>BK187</f>
        <v>0</v>
      </c>
    </row>
    <row r="187" s="2" customFormat="1" ht="24.15" customHeight="1">
      <c r="A187" s="39"/>
      <c r="B187" s="40"/>
      <c r="C187" s="230" t="s">
        <v>619</v>
      </c>
      <c r="D187" s="230" t="s">
        <v>283</v>
      </c>
      <c r="E187" s="231" t="s">
        <v>689</v>
      </c>
      <c r="F187" s="232" t="s">
        <v>690</v>
      </c>
      <c r="G187" s="233" t="s">
        <v>678</v>
      </c>
      <c r="H187" s="234">
        <v>80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605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605</v>
      </c>
      <c r="BM187" s="242" t="s">
        <v>4893</v>
      </c>
    </row>
    <row r="188" s="12" customFormat="1" ht="22.8" customHeight="1">
      <c r="A188" s="12"/>
      <c r="B188" s="214"/>
      <c r="C188" s="215"/>
      <c r="D188" s="216" t="s">
        <v>76</v>
      </c>
      <c r="E188" s="228" t="s">
        <v>698</v>
      </c>
      <c r="F188" s="228" t="s">
        <v>699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P189</f>
        <v>0</v>
      </c>
      <c r="Q188" s="222"/>
      <c r="R188" s="223">
        <f>R189</f>
        <v>0</v>
      </c>
      <c r="S188" s="222"/>
      <c r="T188" s="224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86</v>
      </c>
      <c r="AT188" s="226" t="s">
        <v>76</v>
      </c>
      <c r="AU188" s="226" t="s">
        <v>84</v>
      </c>
      <c r="AY188" s="225" t="s">
        <v>281</v>
      </c>
      <c r="BK188" s="227">
        <f>BK189</f>
        <v>0</v>
      </c>
    </row>
    <row r="189" s="2" customFormat="1" ht="24.15" customHeight="1">
      <c r="A189" s="39"/>
      <c r="B189" s="40"/>
      <c r="C189" s="230" t="s">
        <v>624</v>
      </c>
      <c r="D189" s="230" t="s">
        <v>283</v>
      </c>
      <c r="E189" s="231" t="s">
        <v>701</v>
      </c>
      <c r="F189" s="232" t="s">
        <v>702</v>
      </c>
      <c r="G189" s="233" t="s">
        <v>678</v>
      </c>
      <c r="H189" s="234">
        <v>160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605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605</v>
      </c>
      <c r="BM189" s="242" t="s">
        <v>4894</v>
      </c>
    </row>
    <row r="190" s="12" customFormat="1" ht="22.8" customHeight="1">
      <c r="A190" s="12"/>
      <c r="B190" s="214"/>
      <c r="C190" s="215"/>
      <c r="D190" s="216" t="s">
        <v>76</v>
      </c>
      <c r="E190" s="228" t="s">
        <v>704</v>
      </c>
      <c r="F190" s="228" t="s">
        <v>705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86</v>
      </c>
      <c r="AT190" s="226" t="s">
        <v>76</v>
      </c>
      <c r="AU190" s="226" t="s">
        <v>84</v>
      </c>
      <c r="AY190" s="225" t="s">
        <v>281</v>
      </c>
      <c r="BK190" s="227">
        <f>BK191</f>
        <v>0</v>
      </c>
    </row>
    <row r="191" s="2" customFormat="1" ht="24.15" customHeight="1">
      <c r="A191" s="39"/>
      <c r="B191" s="40"/>
      <c r="C191" s="230" t="s">
        <v>7</v>
      </c>
      <c r="D191" s="230" t="s">
        <v>283</v>
      </c>
      <c r="E191" s="231" t="s">
        <v>707</v>
      </c>
      <c r="F191" s="232" t="s">
        <v>708</v>
      </c>
      <c r="G191" s="233" t="s">
        <v>678</v>
      </c>
      <c r="H191" s="234">
        <v>160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605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605</v>
      </c>
      <c r="BM191" s="242" t="s">
        <v>4895</v>
      </c>
    </row>
    <row r="192" s="12" customFormat="1" ht="22.8" customHeight="1">
      <c r="A192" s="12"/>
      <c r="B192" s="214"/>
      <c r="C192" s="215"/>
      <c r="D192" s="216" t="s">
        <v>76</v>
      </c>
      <c r="E192" s="228" t="s">
        <v>710</v>
      </c>
      <c r="F192" s="228" t="s">
        <v>711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SUM(P193:P196)</f>
        <v>0</v>
      </c>
      <c r="Q192" s="222"/>
      <c r="R192" s="223">
        <f>SUM(R193:R196)</f>
        <v>0</v>
      </c>
      <c r="S192" s="222"/>
      <c r="T192" s="224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86</v>
      </c>
      <c r="AT192" s="226" t="s">
        <v>76</v>
      </c>
      <c r="AU192" s="226" t="s">
        <v>84</v>
      </c>
      <c r="AY192" s="225" t="s">
        <v>281</v>
      </c>
      <c r="BK192" s="227">
        <f>SUM(BK193:BK196)</f>
        <v>0</v>
      </c>
    </row>
    <row r="193" s="2" customFormat="1" ht="24.15" customHeight="1">
      <c r="A193" s="39"/>
      <c r="B193" s="40"/>
      <c r="C193" s="230" t="s">
        <v>633</v>
      </c>
      <c r="D193" s="230" t="s">
        <v>283</v>
      </c>
      <c r="E193" s="231" t="s">
        <v>713</v>
      </c>
      <c r="F193" s="232" t="s">
        <v>714</v>
      </c>
      <c r="G193" s="233" t="s">
        <v>678</v>
      </c>
      <c r="H193" s="234">
        <v>80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605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605</v>
      </c>
      <c r="BM193" s="242" t="s">
        <v>4896</v>
      </c>
    </row>
    <row r="194" s="2" customFormat="1" ht="24.15" customHeight="1">
      <c r="A194" s="39"/>
      <c r="B194" s="40"/>
      <c r="C194" s="230" t="s">
        <v>638</v>
      </c>
      <c r="D194" s="230" t="s">
        <v>283</v>
      </c>
      <c r="E194" s="231" t="s">
        <v>717</v>
      </c>
      <c r="F194" s="232" t="s">
        <v>718</v>
      </c>
      <c r="G194" s="233" t="s">
        <v>678</v>
      </c>
      <c r="H194" s="234">
        <v>32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605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605</v>
      </c>
      <c r="BM194" s="242" t="s">
        <v>4897</v>
      </c>
    </row>
    <row r="195" s="2" customFormat="1" ht="24.15" customHeight="1">
      <c r="A195" s="39"/>
      <c r="B195" s="40"/>
      <c r="C195" s="230" t="s">
        <v>643</v>
      </c>
      <c r="D195" s="230" t="s">
        <v>283</v>
      </c>
      <c r="E195" s="231" t="s">
        <v>721</v>
      </c>
      <c r="F195" s="232" t="s">
        <v>722</v>
      </c>
      <c r="G195" s="233" t="s">
        <v>678</v>
      </c>
      <c r="H195" s="234">
        <v>32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605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605</v>
      </c>
      <c r="BM195" s="242" t="s">
        <v>4898</v>
      </c>
    </row>
    <row r="196" s="2" customFormat="1" ht="24.15" customHeight="1">
      <c r="A196" s="39"/>
      <c r="B196" s="40"/>
      <c r="C196" s="230" t="s">
        <v>653</v>
      </c>
      <c r="D196" s="230" t="s">
        <v>283</v>
      </c>
      <c r="E196" s="231" t="s">
        <v>725</v>
      </c>
      <c r="F196" s="232" t="s">
        <v>726</v>
      </c>
      <c r="G196" s="233" t="s">
        <v>678</v>
      </c>
      <c r="H196" s="234">
        <v>32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605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605</v>
      </c>
      <c r="BM196" s="242" t="s">
        <v>4899</v>
      </c>
    </row>
    <row r="197" s="12" customFormat="1" ht="22.8" customHeight="1">
      <c r="A197" s="12"/>
      <c r="B197" s="214"/>
      <c r="C197" s="215"/>
      <c r="D197" s="216" t="s">
        <v>76</v>
      </c>
      <c r="E197" s="228" t="s">
        <v>728</v>
      </c>
      <c r="F197" s="228" t="s">
        <v>109</v>
      </c>
      <c r="G197" s="215"/>
      <c r="H197" s="215"/>
      <c r="I197" s="218"/>
      <c r="J197" s="229">
        <f>BK197</f>
        <v>0</v>
      </c>
      <c r="K197" s="215"/>
      <c r="L197" s="220"/>
      <c r="M197" s="221"/>
      <c r="N197" s="222"/>
      <c r="O197" s="222"/>
      <c r="P197" s="223">
        <f>SUM(P198:P200)</f>
        <v>0</v>
      </c>
      <c r="Q197" s="222"/>
      <c r="R197" s="223">
        <f>SUM(R198:R200)</f>
        <v>0</v>
      </c>
      <c r="S197" s="222"/>
      <c r="T197" s="224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86</v>
      </c>
      <c r="AT197" s="226" t="s">
        <v>76</v>
      </c>
      <c r="AU197" s="226" t="s">
        <v>84</v>
      </c>
      <c r="AY197" s="225" t="s">
        <v>281</v>
      </c>
      <c r="BK197" s="227">
        <f>SUM(BK198:BK200)</f>
        <v>0</v>
      </c>
    </row>
    <row r="198" s="2" customFormat="1" ht="24.15" customHeight="1">
      <c r="A198" s="39"/>
      <c r="B198" s="40"/>
      <c r="C198" s="230" t="s">
        <v>669</v>
      </c>
      <c r="D198" s="230" t="s">
        <v>283</v>
      </c>
      <c r="E198" s="231" t="s">
        <v>730</v>
      </c>
      <c r="F198" s="232" t="s">
        <v>731</v>
      </c>
      <c r="G198" s="233" t="s">
        <v>678</v>
      </c>
      <c r="H198" s="234">
        <v>32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605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605</v>
      </c>
      <c r="BM198" s="242" t="s">
        <v>4900</v>
      </c>
    </row>
    <row r="199" s="2" customFormat="1" ht="24.15" customHeight="1">
      <c r="A199" s="39"/>
      <c r="B199" s="40"/>
      <c r="C199" s="230" t="s">
        <v>675</v>
      </c>
      <c r="D199" s="230" t="s">
        <v>283</v>
      </c>
      <c r="E199" s="231" t="s">
        <v>734</v>
      </c>
      <c r="F199" s="232" t="s">
        <v>735</v>
      </c>
      <c r="G199" s="233" t="s">
        <v>678</v>
      </c>
      <c r="H199" s="234">
        <v>32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605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605</v>
      </c>
      <c r="BM199" s="242" t="s">
        <v>4901</v>
      </c>
    </row>
    <row r="200" s="2" customFormat="1" ht="24.15" customHeight="1">
      <c r="A200" s="39"/>
      <c r="B200" s="40"/>
      <c r="C200" s="230" t="s">
        <v>682</v>
      </c>
      <c r="D200" s="230" t="s">
        <v>283</v>
      </c>
      <c r="E200" s="231" t="s">
        <v>738</v>
      </c>
      <c r="F200" s="232" t="s">
        <v>739</v>
      </c>
      <c r="G200" s="233" t="s">
        <v>678</v>
      </c>
      <c r="H200" s="234">
        <v>32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605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605</v>
      </c>
      <c r="BM200" s="242" t="s">
        <v>4902</v>
      </c>
    </row>
    <row r="201" s="12" customFormat="1" ht="22.8" customHeight="1">
      <c r="A201" s="12"/>
      <c r="B201" s="214"/>
      <c r="C201" s="215"/>
      <c r="D201" s="216" t="s">
        <v>76</v>
      </c>
      <c r="E201" s="228" t="s">
        <v>741</v>
      </c>
      <c r="F201" s="228" t="s">
        <v>742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0</v>
      </c>
      <c r="S201" s="222"/>
      <c r="T201" s="224">
        <f>T202</f>
        <v>28.848950899999998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86</v>
      </c>
      <c r="AT201" s="226" t="s">
        <v>76</v>
      </c>
      <c r="AU201" s="226" t="s">
        <v>84</v>
      </c>
      <c r="AY201" s="225" t="s">
        <v>281</v>
      </c>
      <c r="BK201" s="227">
        <f>BK202</f>
        <v>0</v>
      </c>
    </row>
    <row r="202" s="2" customFormat="1" ht="24.15" customHeight="1">
      <c r="A202" s="39"/>
      <c r="B202" s="40"/>
      <c r="C202" s="230" t="s">
        <v>688</v>
      </c>
      <c r="D202" s="230" t="s">
        <v>283</v>
      </c>
      <c r="E202" s="231" t="s">
        <v>744</v>
      </c>
      <c r="F202" s="232" t="s">
        <v>745</v>
      </c>
      <c r="G202" s="233" t="s">
        <v>321</v>
      </c>
      <c r="H202" s="234">
        <v>1676.29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0.01721</v>
      </c>
      <c r="T202" s="241">
        <f>S202*H202</f>
        <v>28.848950899999998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605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605</v>
      </c>
      <c r="BM202" s="242" t="s">
        <v>4903</v>
      </c>
    </row>
    <row r="203" s="12" customFormat="1" ht="22.8" customHeight="1">
      <c r="A203" s="12"/>
      <c r="B203" s="214"/>
      <c r="C203" s="215"/>
      <c r="D203" s="216" t="s">
        <v>76</v>
      </c>
      <c r="E203" s="228" t="s">
        <v>747</v>
      </c>
      <c r="F203" s="228" t="s">
        <v>748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SUM(P204:P207)</f>
        <v>0</v>
      </c>
      <c r="Q203" s="222"/>
      <c r="R203" s="223">
        <f>SUM(R204:R207)</f>
        <v>0</v>
      </c>
      <c r="S203" s="222"/>
      <c r="T203" s="224">
        <f>SUM(T204:T207)</f>
        <v>3.6280000000000001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86</v>
      </c>
      <c r="AT203" s="226" t="s">
        <v>76</v>
      </c>
      <c r="AU203" s="226" t="s">
        <v>84</v>
      </c>
      <c r="AY203" s="225" t="s">
        <v>281</v>
      </c>
      <c r="BK203" s="227">
        <f>SUM(BK204:BK207)</f>
        <v>0</v>
      </c>
    </row>
    <row r="204" s="2" customFormat="1" ht="24.15" customHeight="1">
      <c r="A204" s="39"/>
      <c r="B204" s="40"/>
      <c r="C204" s="230" t="s">
        <v>694</v>
      </c>
      <c r="D204" s="230" t="s">
        <v>283</v>
      </c>
      <c r="E204" s="231" t="s">
        <v>750</v>
      </c>
      <c r="F204" s="232" t="s">
        <v>751</v>
      </c>
      <c r="G204" s="233" t="s">
        <v>752</v>
      </c>
      <c r="H204" s="234">
        <v>80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0.024</v>
      </c>
      <c r="T204" s="241">
        <f>S204*H204</f>
        <v>1.9199999999999999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605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605</v>
      </c>
      <c r="BM204" s="242" t="s">
        <v>4904</v>
      </c>
    </row>
    <row r="205" s="13" customFormat="1">
      <c r="A205" s="13"/>
      <c r="B205" s="244"/>
      <c r="C205" s="245"/>
      <c r="D205" s="246" t="s">
        <v>288</v>
      </c>
      <c r="E205" s="247" t="s">
        <v>1</v>
      </c>
      <c r="F205" s="248" t="s">
        <v>1560</v>
      </c>
      <c r="G205" s="245"/>
      <c r="H205" s="249">
        <v>80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288</v>
      </c>
      <c r="AU205" s="255" t="s">
        <v>86</v>
      </c>
      <c r="AV205" s="13" t="s">
        <v>86</v>
      </c>
      <c r="AW205" s="13" t="s">
        <v>33</v>
      </c>
      <c r="AX205" s="13" t="s">
        <v>84</v>
      </c>
      <c r="AY205" s="255" t="s">
        <v>281</v>
      </c>
    </row>
    <row r="206" s="2" customFormat="1" ht="24.15" customHeight="1">
      <c r="A206" s="39"/>
      <c r="B206" s="40"/>
      <c r="C206" s="230" t="s">
        <v>700</v>
      </c>
      <c r="D206" s="230" t="s">
        <v>283</v>
      </c>
      <c r="E206" s="231" t="s">
        <v>769</v>
      </c>
      <c r="F206" s="232" t="s">
        <v>770</v>
      </c>
      <c r="G206" s="233" t="s">
        <v>752</v>
      </c>
      <c r="H206" s="234">
        <v>61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0.028000000000000001</v>
      </c>
      <c r="T206" s="241">
        <f>S206*H206</f>
        <v>1.708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605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605</v>
      </c>
      <c r="BM206" s="242" t="s">
        <v>4905</v>
      </c>
    </row>
    <row r="207" s="13" customFormat="1">
      <c r="A207" s="13"/>
      <c r="B207" s="244"/>
      <c r="C207" s="245"/>
      <c r="D207" s="246" t="s">
        <v>288</v>
      </c>
      <c r="E207" s="247" t="s">
        <v>1</v>
      </c>
      <c r="F207" s="248" t="s">
        <v>1480</v>
      </c>
      <c r="G207" s="245"/>
      <c r="H207" s="249">
        <v>61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288</v>
      </c>
      <c r="AU207" s="255" t="s">
        <v>86</v>
      </c>
      <c r="AV207" s="13" t="s">
        <v>86</v>
      </c>
      <c r="AW207" s="13" t="s">
        <v>33</v>
      </c>
      <c r="AX207" s="13" t="s">
        <v>84</v>
      </c>
      <c r="AY207" s="255" t="s">
        <v>281</v>
      </c>
    </row>
    <row r="208" s="12" customFormat="1" ht="22.8" customHeight="1">
      <c r="A208" s="12"/>
      <c r="B208" s="214"/>
      <c r="C208" s="215"/>
      <c r="D208" s="216" t="s">
        <v>76</v>
      </c>
      <c r="E208" s="228" t="s">
        <v>783</v>
      </c>
      <c r="F208" s="228" t="s">
        <v>784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SUM(P209:P210)</f>
        <v>0</v>
      </c>
      <c r="Q208" s="222"/>
      <c r="R208" s="223">
        <f>SUM(R209:R210)</f>
        <v>0</v>
      </c>
      <c r="S208" s="222"/>
      <c r="T208" s="224">
        <f>SUM(T209:T210)</f>
        <v>7.5969129999999998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86</v>
      </c>
      <c r="AT208" s="226" t="s">
        <v>76</v>
      </c>
      <c r="AU208" s="226" t="s">
        <v>84</v>
      </c>
      <c r="AY208" s="225" t="s">
        <v>281</v>
      </c>
      <c r="BK208" s="227">
        <f>SUM(BK209:BK210)</f>
        <v>0</v>
      </c>
    </row>
    <row r="209" s="2" customFormat="1" ht="16.5" customHeight="1">
      <c r="A209" s="39"/>
      <c r="B209" s="40"/>
      <c r="C209" s="230" t="s">
        <v>706</v>
      </c>
      <c r="D209" s="230" t="s">
        <v>283</v>
      </c>
      <c r="E209" s="231" t="s">
        <v>786</v>
      </c>
      <c r="F209" s="232" t="s">
        <v>787</v>
      </c>
      <c r="G209" s="233" t="s">
        <v>321</v>
      </c>
      <c r="H209" s="234">
        <v>215.21000000000001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0.035299999999999998</v>
      </c>
      <c r="T209" s="241">
        <f>S209*H209</f>
        <v>7.5969129999999998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605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605</v>
      </c>
      <c r="BM209" s="242" t="s">
        <v>4906</v>
      </c>
    </row>
    <row r="210" s="13" customFormat="1">
      <c r="A210" s="13"/>
      <c r="B210" s="244"/>
      <c r="C210" s="245"/>
      <c r="D210" s="246" t="s">
        <v>288</v>
      </c>
      <c r="E210" s="247" t="s">
        <v>1</v>
      </c>
      <c r="F210" s="248" t="s">
        <v>4907</v>
      </c>
      <c r="G210" s="245"/>
      <c r="H210" s="249">
        <v>215.21000000000001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288</v>
      </c>
      <c r="AU210" s="255" t="s">
        <v>86</v>
      </c>
      <c r="AV210" s="13" t="s">
        <v>86</v>
      </c>
      <c r="AW210" s="13" t="s">
        <v>33</v>
      </c>
      <c r="AX210" s="13" t="s">
        <v>84</v>
      </c>
      <c r="AY210" s="255" t="s">
        <v>281</v>
      </c>
    </row>
    <row r="211" s="12" customFormat="1" ht="22.8" customHeight="1">
      <c r="A211" s="12"/>
      <c r="B211" s="214"/>
      <c r="C211" s="215"/>
      <c r="D211" s="216" t="s">
        <v>76</v>
      </c>
      <c r="E211" s="228" t="s">
        <v>828</v>
      </c>
      <c r="F211" s="228" t="s">
        <v>829</v>
      </c>
      <c r="G211" s="215"/>
      <c r="H211" s="215"/>
      <c r="I211" s="218"/>
      <c r="J211" s="229">
        <f>BK211</f>
        <v>0</v>
      </c>
      <c r="K211" s="215"/>
      <c r="L211" s="220"/>
      <c r="M211" s="221"/>
      <c r="N211" s="222"/>
      <c r="O211" s="222"/>
      <c r="P211" s="223">
        <f>SUM(P212:P215)</f>
        <v>0</v>
      </c>
      <c r="Q211" s="222"/>
      <c r="R211" s="223">
        <f>SUM(R212:R215)</f>
        <v>0</v>
      </c>
      <c r="S211" s="222"/>
      <c r="T211" s="224">
        <f>SUM(T212:T215)</f>
        <v>4.0729519000000005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86</v>
      </c>
      <c r="AT211" s="226" t="s">
        <v>76</v>
      </c>
      <c r="AU211" s="226" t="s">
        <v>84</v>
      </c>
      <c r="AY211" s="225" t="s">
        <v>281</v>
      </c>
      <c r="BK211" s="227">
        <f>SUM(BK212:BK215)</f>
        <v>0</v>
      </c>
    </row>
    <row r="212" s="2" customFormat="1" ht="24.15" customHeight="1">
      <c r="A212" s="39"/>
      <c r="B212" s="40"/>
      <c r="C212" s="230" t="s">
        <v>712</v>
      </c>
      <c r="D212" s="230" t="s">
        <v>283</v>
      </c>
      <c r="E212" s="231" t="s">
        <v>831</v>
      </c>
      <c r="F212" s="232" t="s">
        <v>832</v>
      </c>
      <c r="G212" s="233" t="s">
        <v>321</v>
      </c>
      <c r="H212" s="234">
        <v>1445.8900000000001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0.0025000000000000001</v>
      </c>
      <c r="T212" s="241">
        <f>S212*H212</f>
        <v>3.6147250000000004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605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605</v>
      </c>
      <c r="BM212" s="242" t="s">
        <v>4908</v>
      </c>
    </row>
    <row r="213" s="13" customFormat="1">
      <c r="A213" s="13"/>
      <c r="B213" s="244"/>
      <c r="C213" s="245"/>
      <c r="D213" s="246" t="s">
        <v>288</v>
      </c>
      <c r="E213" s="247" t="s">
        <v>1</v>
      </c>
      <c r="F213" s="248" t="s">
        <v>4909</v>
      </c>
      <c r="G213" s="245"/>
      <c r="H213" s="249">
        <v>1445.8900000000001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288</v>
      </c>
      <c r="AU213" s="255" t="s">
        <v>86</v>
      </c>
      <c r="AV213" s="13" t="s">
        <v>86</v>
      </c>
      <c r="AW213" s="13" t="s">
        <v>33</v>
      </c>
      <c r="AX213" s="13" t="s">
        <v>84</v>
      </c>
      <c r="AY213" s="255" t="s">
        <v>281</v>
      </c>
    </row>
    <row r="214" s="2" customFormat="1" ht="21.75" customHeight="1">
      <c r="A214" s="39"/>
      <c r="B214" s="40"/>
      <c r="C214" s="230" t="s">
        <v>716</v>
      </c>
      <c r="D214" s="230" t="s">
        <v>283</v>
      </c>
      <c r="E214" s="231" t="s">
        <v>917</v>
      </c>
      <c r="F214" s="232" t="s">
        <v>918</v>
      </c>
      <c r="G214" s="233" t="s">
        <v>410</v>
      </c>
      <c r="H214" s="234">
        <v>1527.423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0.00029999999999999997</v>
      </c>
      <c r="T214" s="241">
        <f>S214*H214</f>
        <v>0.45822689999999994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605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605</v>
      </c>
      <c r="BM214" s="242" t="s">
        <v>4910</v>
      </c>
    </row>
    <row r="215" s="13" customFormat="1">
      <c r="A215" s="13"/>
      <c r="B215" s="244"/>
      <c r="C215" s="245"/>
      <c r="D215" s="246" t="s">
        <v>288</v>
      </c>
      <c r="E215" s="247" t="s">
        <v>1</v>
      </c>
      <c r="F215" s="248" t="s">
        <v>4911</v>
      </c>
      <c r="G215" s="245"/>
      <c r="H215" s="249">
        <v>1527.423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288</v>
      </c>
      <c r="AU215" s="255" t="s">
        <v>86</v>
      </c>
      <c r="AV215" s="13" t="s">
        <v>86</v>
      </c>
      <c r="AW215" s="13" t="s">
        <v>33</v>
      </c>
      <c r="AX215" s="13" t="s">
        <v>84</v>
      </c>
      <c r="AY215" s="255" t="s">
        <v>281</v>
      </c>
    </row>
    <row r="216" s="12" customFormat="1" ht="22.8" customHeight="1">
      <c r="A216" s="12"/>
      <c r="B216" s="214"/>
      <c r="C216" s="215"/>
      <c r="D216" s="216" t="s">
        <v>76</v>
      </c>
      <c r="E216" s="228" t="s">
        <v>1002</v>
      </c>
      <c r="F216" s="228" t="s">
        <v>1003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SUM(P217:P218)</f>
        <v>0</v>
      </c>
      <c r="Q216" s="222"/>
      <c r="R216" s="223">
        <f>SUM(R217:R218)</f>
        <v>0</v>
      </c>
      <c r="S216" s="222"/>
      <c r="T216" s="224">
        <f>SUM(T217:T218)</f>
        <v>24.622582399999999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86</v>
      </c>
      <c r="AT216" s="226" t="s">
        <v>76</v>
      </c>
      <c r="AU216" s="226" t="s">
        <v>84</v>
      </c>
      <c r="AY216" s="225" t="s">
        <v>281</v>
      </c>
      <c r="BK216" s="227">
        <f>SUM(BK217:BK218)</f>
        <v>0</v>
      </c>
    </row>
    <row r="217" s="2" customFormat="1" ht="24.15" customHeight="1">
      <c r="A217" s="39"/>
      <c r="B217" s="40"/>
      <c r="C217" s="230" t="s">
        <v>720</v>
      </c>
      <c r="D217" s="230" t="s">
        <v>283</v>
      </c>
      <c r="E217" s="231" t="s">
        <v>1005</v>
      </c>
      <c r="F217" s="232" t="s">
        <v>1006</v>
      </c>
      <c r="G217" s="233" t="s">
        <v>321</v>
      </c>
      <c r="H217" s="234">
        <v>905.24199999999996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0.027199999999999998</v>
      </c>
      <c r="T217" s="241">
        <f>S217*H217</f>
        <v>24.622582399999999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605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605</v>
      </c>
      <c r="BM217" s="242" t="s">
        <v>4912</v>
      </c>
    </row>
    <row r="218" s="13" customFormat="1">
      <c r="A218" s="13"/>
      <c r="B218" s="244"/>
      <c r="C218" s="245"/>
      <c r="D218" s="246" t="s">
        <v>288</v>
      </c>
      <c r="E218" s="247" t="s">
        <v>1</v>
      </c>
      <c r="F218" s="248" t="s">
        <v>4913</v>
      </c>
      <c r="G218" s="245"/>
      <c r="H218" s="249">
        <v>905.24199999999996</v>
      </c>
      <c r="I218" s="250"/>
      <c r="J218" s="245"/>
      <c r="K218" s="245"/>
      <c r="L218" s="251"/>
      <c r="M218" s="315"/>
      <c r="N218" s="316"/>
      <c r="O218" s="316"/>
      <c r="P218" s="316"/>
      <c r="Q218" s="316"/>
      <c r="R218" s="316"/>
      <c r="S218" s="316"/>
      <c r="T218" s="31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288</v>
      </c>
      <c r="AU218" s="255" t="s">
        <v>86</v>
      </c>
      <c r="AV218" s="13" t="s">
        <v>86</v>
      </c>
      <c r="AW218" s="13" t="s">
        <v>33</v>
      </c>
      <c r="AX218" s="13" t="s">
        <v>84</v>
      </c>
      <c r="AY218" s="255" t="s">
        <v>281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XF43tXlP/cAbYSG7YqmIwAr0qTGaKaJ+62Xkm9a72p9Tdi6CN7QcMNUyn2phhWc8WfDmMCHwj3aGh1v05P0XuA==" hashValue="jycuNMUjmECWfhb19lX5dLUeGql2ParevLf3q/P/vXCj1pW3l707XQpNUWmeHF11QfR3D2o/dhLr/g7RLcLS4g==" algorithmName="SHA-512" password="CC35"/>
  <autoFilter ref="C139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4866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ROUND((SUM(BE138:BE420)),  2)</f>
        <v>0</v>
      </c>
      <c r="G37" s="39"/>
      <c r="H37" s="39"/>
      <c r="I37" s="166">
        <v>0.20999999999999999</v>
      </c>
      <c r="J37" s="165">
        <f>ROUND(((SUM(BE138:BE420))*I37),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ROUND((SUM(BF138:BF420)),  2)</f>
        <v>0</v>
      </c>
      <c r="G38" s="39"/>
      <c r="H38" s="39"/>
      <c r="I38" s="166">
        <v>0.12</v>
      </c>
      <c r="J38" s="165">
        <f>ROUND(((SUM(BF138:BF420))*I38),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ROUND((SUM(BG138:BG420)),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ROUND((SUM(BH138:BH420)),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ROUND((SUM(BI138:BI420)),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4866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II.1.1.b - Nové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1025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1026</v>
      </c>
      <c r="E103" s="199"/>
      <c r="F103" s="199"/>
      <c r="G103" s="199"/>
      <c r="H103" s="199"/>
      <c r="I103" s="199"/>
      <c r="J103" s="200">
        <f>J214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1027</v>
      </c>
      <c r="E104" s="199"/>
      <c r="F104" s="199"/>
      <c r="G104" s="199"/>
      <c r="H104" s="199"/>
      <c r="I104" s="199"/>
      <c r="J104" s="200">
        <f>J232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1"/>
      <c r="C105" s="192"/>
      <c r="D105" s="193" t="s">
        <v>250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7"/>
      <c r="C106" s="133"/>
      <c r="D106" s="198" t="s">
        <v>261</v>
      </c>
      <c r="E106" s="199"/>
      <c r="F106" s="199"/>
      <c r="G106" s="199"/>
      <c r="H106" s="199"/>
      <c r="I106" s="199"/>
      <c r="J106" s="200">
        <f>J235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1028</v>
      </c>
      <c r="E107" s="199"/>
      <c r="F107" s="199"/>
      <c r="G107" s="199"/>
      <c r="H107" s="199"/>
      <c r="I107" s="199"/>
      <c r="J107" s="200">
        <f>J240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1029</v>
      </c>
      <c r="E108" s="199"/>
      <c r="F108" s="199"/>
      <c r="G108" s="199"/>
      <c r="H108" s="199"/>
      <c r="I108" s="199"/>
      <c r="J108" s="200">
        <f>J289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1030</v>
      </c>
      <c r="E109" s="199"/>
      <c r="F109" s="199"/>
      <c r="G109" s="199"/>
      <c r="H109" s="199"/>
      <c r="I109" s="199"/>
      <c r="J109" s="200">
        <f>J308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264</v>
      </c>
      <c r="E110" s="199"/>
      <c r="F110" s="199"/>
      <c r="G110" s="199"/>
      <c r="H110" s="199"/>
      <c r="I110" s="199"/>
      <c r="J110" s="200">
        <f>J322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4915</v>
      </c>
      <c r="E111" s="199"/>
      <c r="F111" s="199"/>
      <c r="G111" s="199"/>
      <c r="H111" s="199"/>
      <c r="I111" s="199"/>
      <c r="J111" s="200">
        <f>J342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1031</v>
      </c>
      <c r="E112" s="199"/>
      <c r="F112" s="199"/>
      <c r="G112" s="199"/>
      <c r="H112" s="199"/>
      <c r="I112" s="199"/>
      <c r="J112" s="200">
        <f>J348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1032</v>
      </c>
      <c r="E113" s="199"/>
      <c r="F113" s="199"/>
      <c r="G113" s="199"/>
      <c r="H113" s="199"/>
      <c r="I113" s="199"/>
      <c r="J113" s="200">
        <f>J365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9" customFormat="1" ht="24.96" customHeight="1">
      <c r="A114" s="9"/>
      <c r="B114" s="191"/>
      <c r="C114" s="192"/>
      <c r="D114" s="193" t="s">
        <v>1033</v>
      </c>
      <c r="E114" s="194"/>
      <c r="F114" s="194"/>
      <c r="G114" s="194"/>
      <c r="H114" s="194"/>
      <c r="I114" s="194"/>
      <c r="J114" s="195">
        <f>J375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/>
    <row r="118" hidden="1"/>
    <row r="119" hidden="1"/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266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Cheb - Onkologie a zubní klinika rev.11.02.2025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234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4865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236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4866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II.1.1.b - Nové práce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Cheb</v>
      </c>
      <c r="G132" s="41"/>
      <c r="H132" s="41"/>
      <c r="I132" s="33" t="s">
        <v>22</v>
      </c>
      <c r="J132" s="80" t="str">
        <f>IF(J16="","",J16)</f>
        <v>10. 12. 2024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Karlovarský kraj</v>
      </c>
      <c r="G134" s="41"/>
      <c r="H134" s="41"/>
      <c r="I134" s="33" t="s">
        <v>30</v>
      </c>
      <c r="J134" s="37" t="str">
        <f>E25</f>
        <v>M Projekt Cheb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34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267</v>
      </c>
      <c r="D137" s="205" t="s">
        <v>62</v>
      </c>
      <c r="E137" s="205" t="s">
        <v>58</v>
      </c>
      <c r="F137" s="205" t="s">
        <v>59</v>
      </c>
      <c r="G137" s="205" t="s">
        <v>268</v>
      </c>
      <c r="H137" s="205" t="s">
        <v>269</v>
      </c>
      <c r="I137" s="205" t="s">
        <v>270</v>
      </c>
      <c r="J137" s="206" t="s">
        <v>243</v>
      </c>
      <c r="K137" s="207" t="s">
        <v>271</v>
      </c>
      <c r="L137" s="208"/>
      <c r="M137" s="101" t="s">
        <v>1</v>
      </c>
      <c r="N137" s="102" t="s">
        <v>41</v>
      </c>
      <c r="O137" s="102" t="s">
        <v>272</v>
      </c>
      <c r="P137" s="102" t="s">
        <v>273</v>
      </c>
      <c r="Q137" s="102" t="s">
        <v>274</v>
      </c>
      <c r="R137" s="102" t="s">
        <v>275</v>
      </c>
      <c r="S137" s="102" t="s">
        <v>276</v>
      </c>
      <c r="T137" s="103" t="s">
        <v>277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278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04"/>
      <c r="N138" s="210"/>
      <c r="O138" s="105"/>
      <c r="P138" s="211">
        <f>P139+P234+P375</f>
        <v>0</v>
      </c>
      <c r="Q138" s="105"/>
      <c r="R138" s="211">
        <f>R139+R234+R375</f>
        <v>392.10148488999999</v>
      </c>
      <c r="S138" s="105"/>
      <c r="T138" s="212">
        <f>T139+T234+T375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245</v>
      </c>
      <c r="BK138" s="213">
        <f>BK139+BK234+BK375</f>
        <v>0</v>
      </c>
    </row>
    <row r="139" s="12" customFormat="1" ht="25.92" customHeight="1">
      <c r="A139" s="12"/>
      <c r="B139" s="214"/>
      <c r="C139" s="215"/>
      <c r="D139" s="216" t="s">
        <v>76</v>
      </c>
      <c r="E139" s="217" t="s">
        <v>279</v>
      </c>
      <c r="F139" s="217" t="s">
        <v>280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P140+P214+P232</f>
        <v>0</v>
      </c>
      <c r="Q139" s="222"/>
      <c r="R139" s="223">
        <f>R140+R214+R232</f>
        <v>360.64890617999998</v>
      </c>
      <c r="S139" s="222"/>
      <c r="T139" s="224">
        <f>T140+T214+T232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77</v>
      </c>
      <c r="AY139" s="225" t="s">
        <v>281</v>
      </c>
      <c r="BK139" s="227">
        <f>BK140+BK214+BK232</f>
        <v>0</v>
      </c>
    </row>
    <row r="140" s="12" customFormat="1" ht="22.8" customHeight="1">
      <c r="A140" s="12"/>
      <c r="B140" s="214"/>
      <c r="C140" s="215"/>
      <c r="D140" s="216" t="s">
        <v>76</v>
      </c>
      <c r="E140" s="228" t="s">
        <v>94</v>
      </c>
      <c r="F140" s="228" t="s">
        <v>1051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SUM(P141:P213)</f>
        <v>0</v>
      </c>
      <c r="Q140" s="222"/>
      <c r="R140" s="223">
        <f>SUM(R141:R213)</f>
        <v>239.36176617999999</v>
      </c>
      <c r="S140" s="222"/>
      <c r="T140" s="224">
        <f>SUM(T141:T213)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84</v>
      </c>
      <c r="AT140" s="226" t="s">
        <v>76</v>
      </c>
      <c r="AU140" s="226" t="s">
        <v>84</v>
      </c>
      <c r="AY140" s="225" t="s">
        <v>281</v>
      </c>
      <c r="BK140" s="227">
        <f>SUM(BK141:BK213)</f>
        <v>0</v>
      </c>
    </row>
    <row r="141" s="2" customFormat="1" ht="21.75" customHeight="1">
      <c r="A141" s="39"/>
      <c r="B141" s="40"/>
      <c r="C141" s="230" t="s">
        <v>84</v>
      </c>
      <c r="D141" s="230" t="s">
        <v>283</v>
      </c>
      <c r="E141" s="231" t="s">
        <v>1052</v>
      </c>
      <c r="F141" s="232" t="s">
        <v>1053</v>
      </c>
      <c r="G141" s="233" t="s">
        <v>286</v>
      </c>
      <c r="H141" s="234">
        <v>16.475999999999999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1.6285000000000001</v>
      </c>
      <c r="R141" s="240">
        <f>Q141*H141</f>
        <v>26.831166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4916</v>
      </c>
    </row>
    <row r="142" s="13" customFormat="1">
      <c r="A142" s="13"/>
      <c r="B142" s="244"/>
      <c r="C142" s="245"/>
      <c r="D142" s="246" t="s">
        <v>288</v>
      </c>
      <c r="E142" s="247" t="s">
        <v>1</v>
      </c>
      <c r="F142" s="248" t="s">
        <v>4917</v>
      </c>
      <c r="G142" s="245"/>
      <c r="H142" s="249">
        <v>16.475999999999999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288</v>
      </c>
      <c r="AU142" s="255" t="s">
        <v>86</v>
      </c>
      <c r="AV142" s="13" t="s">
        <v>86</v>
      </c>
      <c r="AW142" s="13" t="s">
        <v>33</v>
      </c>
      <c r="AX142" s="13" t="s">
        <v>84</v>
      </c>
      <c r="AY142" s="255" t="s">
        <v>281</v>
      </c>
    </row>
    <row r="143" s="2" customFormat="1" ht="37.8" customHeight="1">
      <c r="A143" s="39"/>
      <c r="B143" s="40"/>
      <c r="C143" s="230" t="s">
        <v>1988</v>
      </c>
      <c r="D143" s="230" t="s">
        <v>283</v>
      </c>
      <c r="E143" s="231" t="s">
        <v>1058</v>
      </c>
      <c r="F143" s="232" t="s">
        <v>1059</v>
      </c>
      <c r="G143" s="233" t="s">
        <v>321</v>
      </c>
      <c r="H143" s="234">
        <v>34.399999999999999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0.19692000000000001</v>
      </c>
      <c r="R143" s="240">
        <f>Q143*H143</f>
        <v>6.7740480000000005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4918</v>
      </c>
    </row>
    <row r="144" s="13" customFormat="1">
      <c r="A144" s="13"/>
      <c r="B144" s="244"/>
      <c r="C144" s="245"/>
      <c r="D144" s="246" t="s">
        <v>288</v>
      </c>
      <c r="E144" s="247" t="s">
        <v>1</v>
      </c>
      <c r="F144" s="248" t="s">
        <v>4919</v>
      </c>
      <c r="G144" s="245"/>
      <c r="H144" s="249">
        <v>36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288</v>
      </c>
      <c r="AU144" s="255" t="s">
        <v>86</v>
      </c>
      <c r="AV144" s="13" t="s">
        <v>86</v>
      </c>
      <c r="AW144" s="13" t="s">
        <v>33</v>
      </c>
      <c r="AX144" s="13" t="s">
        <v>77</v>
      </c>
      <c r="AY144" s="255" t="s">
        <v>281</v>
      </c>
    </row>
    <row r="145" s="13" customFormat="1">
      <c r="A145" s="13"/>
      <c r="B145" s="244"/>
      <c r="C145" s="245"/>
      <c r="D145" s="246" t="s">
        <v>288</v>
      </c>
      <c r="E145" s="247" t="s">
        <v>1</v>
      </c>
      <c r="F145" s="248" t="s">
        <v>1117</v>
      </c>
      <c r="G145" s="245"/>
      <c r="H145" s="249">
        <v>-1.6000000000000001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288</v>
      </c>
      <c r="AU145" s="255" t="s">
        <v>86</v>
      </c>
      <c r="AV145" s="13" t="s">
        <v>86</v>
      </c>
      <c r="AW145" s="13" t="s">
        <v>33</v>
      </c>
      <c r="AX145" s="13" t="s">
        <v>77</v>
      </c>
      <c r="AY145" s="255" t="s">
        <v>281</v>
      </c>
    </row>
    <row r="146" s="14" customFormat="1">
      <c r="A146" s="14"/>
      <c r="B146" s="256"/>
      <c r="C146" s="257"/>
      <c r="D146" s="246" t="s">
        <v>288</v>
      </c>
      <c r="E146" s="258" t="s">
        <v>1</v>
      </c>
      <c r="F146" s="259" t="s">
        <v>290</v>
      </c>
      <c r="G146" s="257"/>
      <c r="H146" s="260">
        <v>34.399999999999999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288</v>
      </c>
      <c r="AU146" s="266" t="s">
        <v>86</v>
      </c>
      <c r="AV146" s="14" t="s">
        <v>119</v>
      </c>
      <c r="AW146" s="14" t="s">
        <v>33</v>
      </c>
      <c r="AX146" s="14" t="s">
        <v>84</v>
      </c>
      <c r="AY146" s="266" t="s">
        <v>281</v>
      </c>
    </row>
    <row r="147" s="2" customFormat="1" ht="33" customHeight="1">
      <c r="A147" s="39"/>
      <c r="B147" s="40"/>
      <c r="C147" s="230" t="s">
        <v>1992</v>
      </c>
      <c r="D147" s="230" t="s">
        <v>283</v>
      </c>
      <c r="E147" s="231" t="s">
        <v>1064</v>
      </c>
      <c r="F147" s="232" t="s">
        <v>1065</v>
      </c>
      <c r="G147" s="233" t="s">
        <v>752</v>
      </c>
      <c r="H147" s="234">
        <v>56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0.020209999999999999</v>
      </c>
      <c r="R147" s="240">
        <f>Q147*H147</f>
        <v>1.1317599999999999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4920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307</v>
      </c>
      <c r="G148" s="245"/>
      <c r="H148" s="249">
        <v>6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3" customFormat="1">
      <c r="A149" s="13"/>
      <c r="B149" s="244"/>
      <c r="C149" s="245"/>
      <c r="D149" s="246" t="s">
        <v>288</v>
      </c>
      <c r="E149" s="247" t="s">
        <v>1</v>
      </c>
      <c r="F149" s="248" t="s">
        <v>328</v>
      </c>
      <c r="G149" s="245"/>
      <c r="H149" s="249">
        <v>10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288</v>
      </c>
      <c r="AU149" s="255" t="s">
        <v>86</v>
      </c>
      <c r="AV149" s="13" t="s">
        <v>86</v>
      </c>
      <c r="AW149" s="13" t="s">
        <v>33</v>
      </c>
      <c r="AX149" s="13" t="s">
        <v>77</v>
      </c>
      <c r="AY149" s="255" t="s">
        <v>281</v>
      </c>
    </row>
    <row r="150" s="13" customFormat="1">
      <c r="A150" s="13"/>
      <c r="B150" s="244"/>
      <c r="C150" s="245"/>
      <c r="D150" s="246" t="s">
        <v>288</v>
      </c>
      <c r="E150" s="247" t="s">
        <v>1</v>
      </c>
      <c r="F150" s="248" t="s">
        <v>4921</v>
      </c>
      <c r="G150" s="245"/>
      <c r="H150" s="249">
        <v>26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288</v>
      </c>
      <c r="AU150" s="255" t="s">
        <v>86</v>
      </c>
      <c r="AV150" s="13" t="s">
        <v>86</v>
      </c>
      <c r="AW150" s="13" t="s">
        <v>33</v>
      </c>
      <c r="AX150" s="13" t="s">
        <v>77</v>
      </c>
      <c r="AY150" s="255" t="s">
        <v>281</v>
      </c>
    </row>
    <row r="151" s="13" customFormat="1">
      <c r="A151" s="13"/>
      <c r="B151" s="244"/>
      <c r="C151" s="245"/>
      <c r="D151" s="246" t="s">
        <v>288</v>
      </c>
      <c r="E151" s="247" t="s">
        <v>1</v>
      </c>
      <c r="F151" s="248" t="s">
        <v>413</v>
      </c>
      <c r="G151" s="245"/>
      <c r="H151" s="249">
        <v>14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288</v>
      </c>
      <c r="AU151" s="255" t="s">
        <v>86</v>
      </c>
      <c r="AV151" s="13" t="s">
        <v>86</v>
      </c>
      <c r="AW151" s="13" t="s">
        <v>33</v>
      </c>
      <c r="AX151" s="13" t="s">
        <v>77</v>
      </c>
      <c r="AY151" s="255" t="s">
        <v>281</v>
      </c>
    </row>
    <row r="152" s="14" customFormat="1">
      <c r="A152" s="14"/>
      <c r="B152" s="256"/>
      <c r="C152" s="257"/>
      <c r="D152" s="246" t="s">
        <v>288</v>
      </c>
      <c r="E152" s="258" t="s">
        <v>1</v>
      </c>
      <c r="F152" s="259" t="s">
        <v>290</v>
      </c>
      <c r="G152" s="257"/>
      <c r="H152" s="260">
        <v>56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288</v>
      </c>
      <c r="AU152" s="266" t="s">
        <v>86</v>
      </c>
      <c r="AV152" s="14" t="s">
        <v>119</v>
      </c>
      <c r="AW152" s="14" t="s">
        <v>33</v>
      </c>
      <c r="AX152" s="14" t="s">
        <v>84</v>
      </c>
      <c r="AY152" s="266" t="s">
        <v>281</v>
      </c>
    </row>
    <row r="153" s="2" customFormat="1" ht="33" customHeight="1">
      <c r="A153" s="39"/>
      <c r="B153" s="40"/>
      <c r="C153" s="230" t="s">
        <v>1996</v>
      </c>
      <c r="D153" s="230" t="s">
        <v>283</v>
      </c>
      <c r="E153" s="231" t="s">
        <v>1070</v>
      </c>
      <c r="F153" s="232" t="s">
        <v>1071</v>
      </c>
      <c r="G153" s="233" t="s">
        <v>752</v>
      </c>
      <c r="H153" s="234">
        <v>21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0.026550000000000001</v>
      </c>
      <c r="R153" s="240">
        <f>Q153*H153</f>
        <v>0.55754999999999999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4922</v>
      </c>
    </row>
    <row r="154" s="13" customFormat="1">
      <c r="A154" s="13"/>
      <c r="B154" s="244"/>
      <c r="C154" s="245"/>
      <c r="D154" s="246" t="s">
        <v>288</v>
      </c>
      <c r="E154" s="247" t="s">
        <v>1</v>
      </c>
      <c r="F154" s="248" t="s">
        <v>84</v>
      </c>
      <c r="G154" s="245"/>
      <c r="H154" s="249">
        <v>1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288</v>
      </c>
      <c r="AU154" s="255" t="s">
        <v>86</v>
      </c>
      <c r="AV154" s="13" t="s">
        <v>86</v>
      </c>
      <c r="AW154" s="13" t="s">
        <v>33</v>
      </c>
      <c r="AX154" s="13" t="s">
        <v>77</v>
      </c>
      <c r="AY154" s="255" t="s">
        <v>281</v>
      </c>
    </row>
    <row r="155" s="13" customFormat="1">
      <c r="A155" s="13"/>
      <c r="B155" s="244"/>
      <c r="C155" s="245"/>
      <c r="D155" s="246" t="s">
        <v>288</v>
      </c>
      <c r="E155" s="247" t="s">
        <v>1</v>
      </c>
      <c r="F155" s="248" t="s">
        <v>4923</v>
      </c>
      <c r="G155" s="245"/>
      <c r="H155" s="249">
        <v>18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288</v>
      </c>
      <c r="AU155" s="255" t="s">
        <v>86</v>
      </c>
      <c r="AV155" s="13" t="s">
        <v>86</v>
      </c>
      <c r="AW155" s="13" t="s">
        <v>33</v>
      </c>
      <c r="AX155" s="13" t="s">
        <v>77</v>
      </c>
      <c r="AY155" s="255" t="s">
        <v>281</v>
      </c>
    </row>
    <row r="156" s="13" customFormat="1">
      <c r="A156" s="13"/>
      <c r="B156" s="244"/>
      <c r="C156" s="245"/>
      <c r="D156" s="246" t="s">
        <v>288</v>
      </c>
      <c r="E156" s="247" t="s">
        <v>1</v>
      </c>
      <c r="F156" s="248" t="s">
        <v>86</v>
      </c>
      <c r="G156" s="245"/>
      <c r="H156" s="249">
        <v>2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288</v>
      </c>
      <c r="AU156" s="255" t="s">
        <v>86</v>
      </c>
      <c r="AV156" s="13" t="s">
        <v>86</v>
      </c>
      <c r="AW156" s="13" t="s">
        <v>33</v>
      </c>
      <c r="AX156" s="13" t="s">
        <v>77</v>
      </c>
      <c r="AY156" s="255" t="s">
        <v>281</v>
      </c>
    </row>
    <row r="157" s="14" customFormat="1">
      <c r="A157" s="14"/>
      <c r="B157" s="256"/>
      <c r="C157" s="257"/>
      <c r="D157" s="246" t="s">
        <v>288</v>
      </c>
      <c r="E157" s="258" t="s">
        <v>1</v>
      </c>
      <c r="F157" s="259" t="s">
        <v>290</v>
      </c>
      <c r="G157" s="257"/>
      <c r="H157" s="260">
        <v>21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288</v>
      </c>
      <c r="AU157" s="266" t="s">
        <v>86</v>
      </c>
      <c r="AV157" s="14" t="s">
        <v>119</v>
      </c>
      <c r="AW157" s="14" t="s">
        <v>33</v>
      </c>
      <c r="AX157" s="14" t="s">
        <v>84</v>
      </c>
      <c r="AY157" s="266" t="s">
        <v>281</v>
      </c>
    </row>
    <row r="158" s="2" customFormat="1" ht="24.15" customHeight="1">
      <c r="A158" s="39"/>
      <c r="B158" s="40"/>
      <c r="C158" s="230" t="s">
        <v>2000</v>
      </c>
      <c r="D158" s="230" t="s">
        <v>283</v>
      </c>
      <c r="E158" s="231" t="s">
        <v>4924</v>
      </c>
      <c r="F158" s="232" t="s">
        <v>4925</v>
      </c>
      <c r="G158" s="233" t="s">
        <v>752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0.054210000000000001</v>
      </c>
      <c r="R158" s="240">
        <f>Q158*H158</f>
        <v>0.054210000000000001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4926</v>
      </c>
    </row>
    <row r="159" s="13" customFormat="1">
      <c r="A159" s="13"/>
      <c r="B159" s="244"/>
      <c r="C159" s="245"/>
      <c r="D159" s="246" t="s">
        <v>288</v>
      </c>
      <c r="E159" s="247" t="s">
        <v>1</v>
      </c>
      <c r="F159" s="248" t="s">
        <v>84</v>
      </c>
      <c r="G159" s="245"/>
      <c r="H159" s="249">
        <v>1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288</v>
      </c>
      <c r="AU159" s="255" t="s">
        <v>86</v>
      </c>
      <c r="AV159" s="13" t="s">
        <v>86</v>
      </c>
      <c r="AW159" s="13" t="s">
        <v>33</v>
      </c>
      <c r="AX159" s="13" t="s">
        <v>77</v>
      </c>
      <c r="AY159" s="255" t="s">
        <v>281</v>
      </c>
    </row>
    <row r="160" s="14" customFormat="1">
      <c r="A160" s="14"/>
      <c r="B160" s="256"/>
      <c r="C160" s="257"/>
      <c r="D160" s="246" t="s">
        <v>288</v>
      </c>
      <c r="E160" s="258" t="s">
        <v>1</v>
      </c>
      <c r="F160" s="259" t="s">
        <v>290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288</v>
      </c>
      <c r="AU160" s="266" t="s">
        <v>86</v>
      </c>
      <c r="AV160" s="14" t="s">
        <v>119</v>
      </c>
      <c r="AW160" s="14" t="s">
        <v>33</v>
      </c>
      <c r="AX160" s="14" t="s">
        <v>84</v>
      </c>
      <c r="AY160" s="266" t="s">
        <v>281</v>
      </c>
    </row>
    <row r="161" s="2" customFormat="1" ht="16.5" customHeight="1">
      <c r="A161" s="39"/>
      <c r="B161" s="40"/>
      <c r="C161" s="230" t="s">
        <v>301</v>
      </c>
      <c r="D161" s="230" t="s">
        <v>283</v>
      </c>
      <c r="E161" s="231" t="s">
        <v>1073</v>
      </c>
      <c r="F161" s="232" t="s">
        <v>1074</v>
      </c>
      <c r="G161" s="233" t="s">
        <v>286</v>
      </c>
      <c r="H161" s="234">
        <v>1.3300000000000001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1.94302</v>
      </c>
      <c r="R161" s="240">
        <f>Q161*H161</f>
        <v>2.5842166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4927</v>
      </c>
    </row>
    <row r="162" s="13" customFormat="1">
      <c r="A162" s="13"/>
      <c r="B162" s="244"/>
      <c r="C162" s="245"/>
      <c r="D162" s="246" t="s">
        <v>288</v>
      </c>
      <c r="E162" s="247" t="s">
        <v>1</v>
      </c>
      <c r="F162" s="248" t="s">
        <v>4928</v>
      </c>
      <c r="G162" s="245"/>
      <c r="H162" s="249">
        <v>1.3300000000000001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288</v>
      </c>
      <c r="AU162" s="255" t="s">
        <v>86</v>
      </c>
      <c r="AV162" s="13" t="s">
        <v>86</v>
      </c>
      <c r="AW162" s="13" t="s">
        <v>33</v>
      </c>
      <c r="AX162" s="13" t="s">
        <v>84</v>
      </c>
      <c r="AY162" s="255" t="s">
        <v>281</v>
      </c>
    </row>
    <row r="163" s="2" customFormat="1" ht="33" customHeight="1">
      <c r="A163" s="39"/>
      <c r="B163" s="40"/>
      <c r="C163" s="230" t="s">
        <v>307</v>
      </c>
      <c r="D163" s="230" t="s">
        <v>283</v>
      </c>
      <c r="E163" s="231" t="s">
        <v>1080</v>
      </c>
      <c r="F163" s="232" t="s">
        <v>1081</v>
      </c>
      <c r="G163" s="233" t="s">
        <v>304</v>
      </c>
      <c r="H163" s="234">
        <v>0.10299999999999999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0.019539999999999998</v>
      </c>
      <c r="R163" s="240">
        <f>Q163*H163</f>
        <v>0.0020126199999999997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4929</v>
      </c>
    </row>
    <row r="164" s="13" customFormat="1">
      <c r="A164" s="13"/>
      <c r="B164" s="244"/>
      <c r="C164" s="245"/>
      <c r="D164" s="246" t="s">
        <v>288</v>
      </c>
      <c r="E164" s="247" t="s">
        <v>1</v>
      </c>
      <c r="F164" s="248" t="s">
        <v>4930</v>
      </c>
      <c r="G164" s="245"/>
      <c r="H164" s="249">
        <v>0.10299999999999999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288</v>
      </c>
      <c r="AU164" s="255" t="s">
        <v>86</v>
      </c>
      <c r="AV164" s="13" t="s">
        <v>86</v>
      </c>
      <c r="AW164" s="13" t="s">
        <v>33</v>
      </c>
      <c r="AX164" s="13" t="s">
        <v>84</v>
      </c>
      <c r="AY164" s="255" t="s">
        <v>281</v>
      </c>
    </row>
    <row r="165" s="2" customFormat="1" ht="24.15" customHeight="1">
      <c r="A165" s="39"/>
      <c r="B165" s="40"/>
      <c r="C165" s="281" t="s">
        <v>313</v>
      </c>
      <c r="D165" s="281" t="s">
        <v>1084</v>
      </c>
      <c r="E165" s="282" t="s">
        <v>1085</v>
      </c>
      <c r="F165" s="283" t="s">
        <v>1086</v>
      </c>
      <c r="G165" s="284" t="s">
        <v>304</v>
      </c>
      <c r="H165" s="285">
        <v>0.11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2"/>
      <c r="P165" s="240">
        <f>O165*H165</f>
        <v>0</v>
      </c>
      <c r="Q165" s="240">
        <v>1</v>
      </c>
      <c r="R165" s="240">
        <f>Q165*H165</f>
        <v>0.11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318</v>
      </c>
      <c r="AT165" s="242" t="s">
        <v>1084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4931</v>
      </c>
    </row>
    <row r="166" s="13" customFormat="1">
      <c r="A166" s="13"/>
      <c r="B166" s="244"/>
      <c r="C166" s="245"/>
      <c r="D166" s="246" t="s">
        <v>288</v>
      </c>
      <c r="E166" s="247" t="s">
        <v>1</v>
      </c>
      <c r="F166" s="248" t="s">
        <v>4932</v>
      </c>
      <c r="G166" s="245"/>
      <c r="H166" s="249">
        <v>0.11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288</v>
      </c>
      <c r="AU166" s="255" t="s">
        <v>86</v>
      </c>
      <c r="AV166" s="13" t="s">
        <v>86</v>
      </c>
      <c r="AW166" s="13" t="s">
        <v>33</v>
      </c>
      <c r="AX166" s="13" t="s">
        <v>84</v>
      </c>
      <c r="AY166" s="255" t="s">
        <v>281</v>
      </c>
    </row>
    <row r="167" s="2" customFormat="1" ht="37.8" customHeight="1">
      <c r="A167" s="39"/>
      <c r="B167" s="40"/>
      <c r="C167" s="230" t="s">
        <v>318</v>
      </c>
      <c r="D167" s="230" t="s">
        <v>283</v>
      </c>
      <c r="E167" s="231" t="s">
        <v>1089</v>
      </c>
      <c r="F167" s="232" t="s">
        <v>1090</v>
      </c>
      <c r="G167" s="233" t="s">
        <v>304</v>
      </c>
      <c r="H167" s="234">
        <v>0.70599999999999996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0.017090000000000001</v>
      </c>
      <c r="R167" s="240">
        <f>Q167*H167</f>
        <v>0.01206554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4933</v>
      </c>
    </row>
    <row r="168" s="13" customFormat="1">
      <c r="A168" s="13"/>
      <c r="B168" s="244"/>
      <c r="C168" s="245"/>
      <c r="D168" s="246" t="s">
        <v>288</v>
      </c>
      <c r="E168" s="247" t="s">
        <v>1</v>
      </c>
      <c r="F168" s="248" t="s">
        <v>4934</v>
      </c>
      <c r="G168" s="245"/>
      <c r="H168" s="249">
        <v>0.70599999999999996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288</v>
      </c>
      <c r="AU168" s="255" t="s">
        <v>86</v>
      </c>
      <c r="AV168" s="13" t="s">
        <v>86</v>
      </c>
      <c r="AW168" s="13" t="s">
        <v>33</v>
      </c>
      <c r="AX168" s="13" t="s">
        <v>84</v>
      </c>
      <c r="AY168" s="255" t="s">
        <v>281</v>
      </c>
    </row>
    <row r="169" s="2" customFormat="1" ht="24.15" customHeight="1">
      <c r="A169" s="39"/>
      <c r="B169" s="40"/>
      <c r="C169" s="281" t="s">
        <v>311</v>
      </c>
      <c r="D169" s="281" t="s">
        <v>1084</v>
      </c>
      <c r="E169" s="282" t="s">
        <v>1095</v>
      </c>
      <c r="F169" s="283" t="s">
        <v>1096</v>
      </c>
      <c r="G169" s="284" t="s">
        <v>304</v>
      </c>
      <c r="H169" s="285">
        <v>0.16600000000000001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42</v>
      </c>
      <c r="O169" s="92"/>
      <c r="P169" s="240">
        <f>O169*H169</f>
        <v>0</v>
      </c>
      <c r="Q169" s="240">
        <v>1</v>
      </c>
      <c r="R169" s="240">
        <f>Q169*H169</f>
        <v>0.16600000000000001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318</v>
      </c>
      <c r="AT169" s="242" t="s">
        <v>1084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4935</v>
      </c>
    </row>
    <row r="170" s="13" customFormat="1">
      <c r="A170" s="13"/>
      <c r="B170" s="244"/>
      <c r="C170" s="245"/>
      <c r="D170" s="246" t="s">
        <v>288</v>
      </c>
      <c r="E170" s="247" t="s">
        <v>1</v>
      </c>
      <c r="F170" s="248" t="s">
        <v>4936</v>
      </c>
      <c r="G170" s="245"/>
      <c r="H170" s="249">
        <v>0.16600000000000001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288</v>
      </c>
      <c r="AU170" s="255" t="s">
        <v>86</v>
      </c>
      <c r="AV170" s="13" t="s">
        <v>86</v>
      </c>
      <c r="AW170" s="13" t="s">
        <v>33</v>
      </c>
      <c r="AX170" s="13" t="s">
        <v>84</v>
      </c>
      <c r="AY170" s="255" t="s">
        <v>281</v>
      </c>
    </row>
    <row r="171" s="2" customFormat="1" ht="24.15" customHeight="1">
      <c r="A171" s="39"/>
      <c r="B171" s="40"/>
      <c r="C171" s="281" t="s">
        <v>328</v>
      </c>
      <c r="D171" s="281" t="s">
        <v>1084</v>
      </c>
      <c r="E171" s="282" t="s">
        <v>1099</v>
      </c>
      <c r="F171" s="283" t="s">
        <v>1100</v>
      </c>
      <c r="G171" s="284" t="s">
        <v>304</v>
      </c>
      <c r="H171" s="285">
        <v>0.12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42</v>
      </c>
      <c r="O171" s="92"/>
      <c r="P171" s="240">
        <f>O171*H171</f>
        <v>0</v>
      </c>
      <c r="Q171" s="240">
        <v>1</v>
      </c>
      <c r="R171" s="240">
        <f>Q171*H171</f>
        <v>0.12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318</v>
      </c>
      <c r="AT171" s="242" t="s">
        <v>1084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4937</v>
      </c>
    </row>
    <row r="172" s="13" customFormat="1">
      <c r="A172" s="13"/>
      <c r="B172" s="244"/>
      <c r="C172" s="245"/>
      <c r="D172" s="246" t="s">
        <v>288</v>
      </c>
      <c r="E172" s="247" t="s">
        <v>1</v>
      </c>
      <c r="F172" s="248" t="s">
        <v>4938</v>
      </c>
      <c r="G172" s="245"/>
      <c r="H172" s="249">
        <v>0.12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288</v>
      </c>
      <c r="AU172" s="255" t="s">
        <v>86</v>
      </c>
      <c r="AV172" s="13" t="s">
        <v>86</v>
      </c>
      <c r="AW172" s="13" t="s">
        <v>33</v>
      </c>
      <c r="AX172" s="13" t="s">
        <v>84</v>
      </c>
      <c r="AY172" s="255" t="s">
        <v>281</v>
      </c>
    </row>
    <row r="173" s="2" customFormat="1" ht="24.15" customHeight="1">
      <c r="A173" s="39"/>
      <c r="B173" s="40"/>
      <c r="C173" s="281" t="s">
        <v>375</v>
      </c>
      <c r="D173" s="281" t="s">
        <v>1084</v>
      </c>
      <c r="E173" s="282" t="s">
        <v>1103</v>
      </c>
      <c r="F173" s="283" t="s">
        <v>1104</v>
      </c>
      <c r="G173" s="284" t="s">
        <v>304</v>
      </c>
      <c r="H173" s="285">
        <v>0.45000000000000001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42</v>
      </c>
      <c r="O173" s="92"/>
      <c r="P173" s="240">
        <f>O173*H173</f>
        <v>0</v>
      </c>
      <c r="Q173" s="240">
        <v>1</v>
      </c>
      <c r="R173" s="240">
        <f>Q173*H173</f>
        <v>0.45000000000000001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318</v>
      </c>
      <c r="AT173" s="242" t="s">
        <v>1084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4939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4940</v>
      </c>
      <c r="G174" s="245"/>
      <c r="H174" s="249">
        <v>0.45000000000000001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84</v>
      </c>
      <c r="AY174" s="255" t="s">
        <v>281</v>
      </c>
    </row>
    <row r="175" s="2" customFormat="1" ht="24.15" customHeight="1">
      <c r="A175" s="39"/>
      <c r="B175" s="40"/>
      <c r="C175" s="230" t="s">
        <v>2004</v>
      </c>
      <c r="D175" s="230" t="s">
        <v>283</v>
      </c>
      <c r="E175" s="231" t="s">
        <v>1108</v>
      </c>
      <c r="F175" s="232" t="s">
        <v>1109</v>
      </c>
      <c r="G175" s="233" t="s">
        <v>321</v>
      </c>
      <c r="H175" s="234">
        <v>237.10499999999999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0.11396000000000001</v>
      </c>
      <c r="R175" s="240">
        <f>Q175*H175</f>
        <v>27.020485799999999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4941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4942</v>
      </c>
      <c r="G176" s="245"/>
      <c r="H176" s="249">
        <v>16.16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3" customFormat="1">
      <c r="A177" s="13"/>
      <c r="B177" s="244"/>
      <c r="C177" s="245"/>
      <c r="D177" s="246" t="s">
        <v>288</v>
      </c>
      <c r="E177" s="247" t="s">
        <v>1</v>
      </c>
      <c r="F177" s="248" t="s">
        <v>1117</v>
      </c>
      <c r="G177" s="245"/>
      <c r="H177" s="249">
        <v>-1.6000000000000001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288</v>
      </c>
      <c r="AU177" s="255" t="s">
        <v>86</v>
      </c>
      <c r="AV177" s="13" t="s">
        <v>86</v>
      </c>
      <c r="AW177" s="13" t="s">
        <v>33</v>
      </c>
      <c r="AX177" s="13" t="s">
        <v>77</v>
      </c>
      <c r="AY177" s="255" t="s">
        <v>281</v>
      </c>
    </row>
    <row r="178" s="13" customFormat="1">
      <c r="A178" s="13"/>
      <c r="B178" s="244"/>
      <c r="C178" s="245"/>
      <c r="D178" s="246" t="s">
        <v>288</v>
      </c>
      <c r="E178" s="247" t="s">
        <v>1</v>
      </c>
      <c r="F178" s="248" t="s">
        <v>4943</v>
      </c>
      <c r="G178" s="245"/>
      <c r="H178" s="249">
        <v>218.965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288</v>
      </c>
      <c r="AU178" s="255" t="s">
        <v>86</v>
      </c>
      <c r="AV178" s="13" t="s">
        <v>86</v>
      </c>
      <c r="AW178" s="13" t="s">
        <v>33</v>
      </c>
      <c r="AX178" s="13" t="s">
        <v>77</v>
      </c>
      <c r="AY178" s="255" t="s">
        <v>281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1118</v>
      </c>
      <c r="G179" s="245"/>
      <c r="H179" s="249">
        <v>-2.7999999999999998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1125</v>
      </c>
      <c r="G180" s="245"/>
      <c r="H180" s="249">
        <v>-16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3" customFormat="1">
      <c r="A181" s="13"/>
      <c r="B181" s="244"/>
      <c r="C181" s="245"/>
      <c r="D181" s="246" t="s">
        <v>288</v>
      </c>
      <c r="E181" s="247" t="s">
        <v>1</v>
      </c>
      <c r="F181" s="248" t="s">
        <v>4944</v>
      </c>
      <c r="G181" s="245"/>
      <c r="H181" s="249">
        <v>-12.9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288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281</v>
      </c>
    </row>
    <row r="182" s="13" customFormat="1">
      <c r="A182" s="13"/>
      <c r="B182" s="244"/>
      <c r="C182" s="245"/>
      <c r="D182" s="246" t="s">
        <v>288</v>
      </c>
      <c r="E182" s="247" t="s">
        <v>1</v>
      </c>
      <c r="F182" s="248" t="s">
        <v>4945</v>
      </c>
      <c r="G182" s="245"/>
      <c r="H182" s="249">
        <v>38.079999999999998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288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281</v>
      </c>
    </row>
    <row r="183" s="13" customFormat="1">
      <c r="A183" s="13"/>
      <c r="B183" s="244"/>
      <c r="C183" s="245"/>
      <c r="D183" s="246" t="s">
        <v>288</v>
      </c>
      <c r="E183" s="247" t="s">
        <v>1</v>
      </c>
      <c r="F183" s="248" t="s">
        <v>1118</v>
      </c>
      <c r="G183" s="245"/>
      <c r="H183" s="249">
        <v>-2.7999999999999998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288</v>
      </c>
      <c r="AU183" s="255" t="s">
        <v>86</v>
      </c>
      <c r="AV183" s="13" t="s">
        <v>86</v>
      </c>
      <c r="AW183" s="13" t="s">
        <v>33</v>
      </c>
      <c r="AX183" s="13" t="s">
        <v>77</v>
      </c>
      <c r="AY183" s="255" t="s">
        <v>281</v>
      </c>
    </row>
    <row r="184" s="14" customFormat="1">
      <c r="A184" s="14"/>
      <c r="B184" s="256"/>
      <c r="C184" s="257"/>
      <c r="D184" s="246" t="s">
        <v>288</v>
      </c>
      <c r="E184" s="258" t="s">
        <v>1</v>
      </c>
      <c r="F184" s="259" t="s">
        <v>290</v>
      </c>
      <c r="G184" s="257"/>
      <c r="H184" s="260">
        <v>237.10499999999999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288</v>
      </c>
      <c r="AU184" s="266" t="s">
        <v>86</v>
      </c>
      <c r="AV184" s="14" t="s">
        <v>119</v>
      </c>
      <c r="AW184" s="14" t="s">
        <v>33</v>
      </c>
      <c r="AX184" s="14" t="s">
        <v>84</v>
      </c>
      <c r="AY184" s="266" t="s">
        <v>281</v>
      </c>
    </row>
    <row r="185" s="2" customFormat="1" ht="24.15" customHeight="1">
      <c r="A185" s="39"/>
      <c r="B185" s="40"/>
      <c r="C185" s="230" t="s">
        <v>2008</v>
      </c>
      <c r="D185" s="230" t="s">
        <v>283</v>
      </c>
      <c r="E185" s="231" t="s">
        <v>1120</v>
      </c>
      <c r="F185" s="232" t="s">
        <v>1121</v>
      </c>
      <c r="G185" s="233" t="s">
        <v>321</v>
      </c>
      <c r="H185" s="234">
        <v>1162.9960000000001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0.12506</v>
      </c>
      <c r="R185" s="240">
        <f>Q185*H185</f>
        <v>145.44427976000003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4946</v>
      </c>
    </row>
    <row r="186" s="13" customFormat="1">
      <c r="A186" s="13"/>
      <c r="B186" s="244"/>
      <c r="C186" s="245"/>
      <c r="D186" s="246" t="s">
        <v>288</v>
      </c>
      <c r="E186" s="247" t="s">
        <v>1</v>
      </c>
      <c r="F186" s="248" t="s">
        <v>4947</v>
      </c>
      <c r="G186" s="245"/>
      <c r="H186" s="249">
        <v>80.159999999999997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288</v>
      </c>
      <c r="AU186" s="255" t="s">
        <v>86</v>
      </c>
      <c r="AV186" s="13" t="s">
        <v>86</v>
      </c>
      <c r="AW186" s="13" t="s">
        <v>33</v>
      </c>
      <c r="AX186" s="13" t="s">
        <v>77</v>
      </c>
      <c r="AY186" s="255" t="s">
        <v>281</v>
      </c>
    </row>
    <row r="187" s="13" customFormat="1">
      <c r="A187" s="13"/>
      <c r="B187" s="244"/>
      <c r="C187" s="245"/>
      <c r="D187" s="246" t="s">
        <v>288</v>
      </c>
      <c r="E187" s="247" t="s">
        <v>1</v>
      </c>
      <c r="F187" s="248" t="s">
        <v>1142</v>
      </c>
      <c r="G187" s="245"/>
      <c r="H187" s="249">
        <v>-4.7999999999999998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288</v>
      </c>
      <c r="AU187" s="255" t="s">
        <v>86</v>
      </c>
      <c r="AV187" s="13" t="s">
        <v>86</v>
      </c>
      <c r="AW187" s="13" t="s">
        <v>33</v>
      </c>
      <c r="AX187" s="13" t="s">
        <v>77</v>
      </c>
      <c r="AY187" s="255" t="s">
        <v>281</v>
      </c>
    </row>
    <row r="188" s="13" customFormat="1">
      <c r="A188" s="13"/>
      <c r="B188" s="244"/>
      <c r="C188" s="245"/>
      <c r="D188" s="246" t="s">
        <v>288</v>
      </c>
      <c r="E188" s="247" t="s">
        <v>1</v>
      </c>
      <c r="F188" s="248" t="s">
        <v>4948</v>
      </c>
      <c r="G188" s="245"/>
      <c r="H188" s="249">
        <v>-4.2000000000000002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288</v>
      </c>
      <c r="AU188" s="255" t="s">
        <v>86</v>
      </c>
      <c r="AV188" s="13" t="s">
        <v>86</v>
      </c>
      <c r="AW188" s="13" t="s">
        <v>33</v>
      </c>
      <c r="AX188" s="13" t="s">
        <v>77</v>
      </c>
      <c r="AY188" s="255" t="s">
        <v>281</v>
      </c>
    </row>
    <row r="189" s="13" customFormat="1">
      <c r="A189" s="13"/>
      <c r="B189" s="244"/>
      <c r="C189" s="245"/>
      <c r="D189" s="246" t="s">
        <v>288</v>
      </c>
      <c r="E189" s="247" t="s">
        <v>1</v>
      </c>
      <c r="F189" s="248" t="s">
        <v>4949</v>
      </c>
      <c r="G189" s="245"/>
      <c r="H189" s="249">
        <v>53.649999999999999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288</v>
      </c>
      <c r="AU189" s="255" t="s">
        <v>86</v>
      </c>
      <c r="AV189" s="13" t="s">
        <v>86</v>
      </c>
      <c r="AW189" s="13" t="s">
        <v>33</v>
      </c>
      <c r="AX189" s="13" t="s">
        <v>77</v>
      </c>
      <c r="AY189" s="255" t="s">
        <v>281</v>
      </c>
    </row>
    <row r="190" s="13" customFormat="1">
      <c r="A190" s="13"/>
      <c r="B190" s="244"/>
      <c r="C190" s="245"/>
      <c r="D190" s="246" t="s">
        <v>288</v>
      </c>
      <c r="E190" s="247" t="s">
        <v>1</v>
      </c>
      <c r="F190" s="248" t="s">
        <v>4950</v>
      </c>
      <c r="G190" s="245"/>
      <c r="H190" s="249">
        <v>-1.2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288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281</v>
      </c>
    </row>
    <row r="191" s="13" customFormat="1">
      <c r="A191" s="13"/>
      <c r="B191" s="244"/>
      <c r="C191" s="245"/>
      <c r="D191" s="246" t="s">
        <v>288</v>
      </c>
      <c r="E191" s="247" t="s">
        <v>1</v>
      </c>
      <c r="F191" s="248" t="s">
        <v>1134</v>
      </c>
      <c r="G191" s="245"/>
      <c r="H191" s="249">
        <v>-5.5999999999999996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288</v>
      </c>
      <c r="AU191" s="255" t="s">
        <v>86</v>
      </c>
      <c r="AV191" s="13" t="s">
        <v>86</v>
      </c>
      <c r="AW191" s="13" t="s">
        <v>33</v>
      </c>
      <c r="AX191" s="13" t="s">
        <v>77</v>
      </c>
      <c r="AY191" s="255" t="s">
        <v>281</v>
      </c>
    </row>
    <row r="192" s="13" customFormat="1">
      <c r="A192" s="13"/>
      <c r="B192" s="244"/>
      <c r="C192" s="245"/>
      <c r="D192" s="246" t="s">
        <v>288</v>
      </c>
      <c r="E192" s="247" t="s">
        <v>1</v>
      </c>
      <c r="F192" s="248" t="s">
        <v>4951</v>
      </c>
      <c r="G192" s="245"/>
      <c r="H192" s="249">
        <v>-8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288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281</v>
      </c>
    </row>
    <row r="193" s="13" customFormat="1">
      <c r="A193" s="13"/>
      <c r="B193" s="244"/>
      <c r="C193" s="245"/>
      <c r="D193" s="246" t="s">
        <v>288</v>
      </c>
      <c r="E193" s="247" t="s">
        <v>1</v>
      </c>
      <c r="F193" s="248" t="s">
        <v>4952</v>
      </c>
      <c r="G193" s="245"/>
      <c r="H193" s="249">
        <v>274.464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288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281</v>
      </c>
    </row>
    <row r="194" s="13" customFormat="1">
      <c r="A194" s="13"/>
      <c r="B194" s="244"/>
      <c r="C194" s="245"/>
      <c r="D194" s="246" t="s">
        <v>288</v>
      </c>
      <c r="E194" s="247" t="s">
        <v>1</v>
      </c>
      <c r="F194" s="248" t="s">
        <v>4953</v>
      </c>
      <c r="G194" s="245"/>
      <c r="H194" s="249">
        <v>751.22199999999998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288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281</v>
      </c>
    </row>
    <row r="195" s="13" customFormat="1">
      <c r="A195" s="13"/>
      <c r="B195" s="244"/>
      <c r="C195" s="245"/>
      <c r="D195" s="246" t="s">
        <v>288</v>
      </c>
      <c r="E195" s="247" t="s">
        <v>1</v>
      </c>
      <c r="F195" s="248" t="s">
        <v>4954</v>
      </c>
      <c r="G195" s="245"/>
      <c r="H195" s="249">
        <v>16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288</v>
      </c>
      <c r="AU195" s="255" t="s">
        <v>86</v>
      </c>
      <c r="AV195" s="13" t="s">
        <v>86</v>
      </c>
      <c r="AW195" s="13" t="s">
        <v>33</v>
      </c>
      <c r="AX195" s="13" t="s">
        <v>77</v>
      </c>
      <c r="AY195" s="255" t="s">
        <v>281</v>
      </c>
    </row>
    <row r="196" s="13" customFormat="1">
      <c r="A196" s="13"/>
      <c r="B196" s="244"/>
      <c r="C196" s="245"/>
      <c r="D196" s="246" t="s">
        <v>288</v>
      </c>
      <c r="E196" s="247" t="s">
        <v>1</v>
      </c>
      <c r="F196" s="248" t="s">
        <v>4955</v>
      </c>
      <c r="G196" s="245"/>
      <c r="H196" s="249">
        <v>5.4000000000000004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281</v>
      </c>
    </row>
    <row r="197" s="13" customFormat="1">
      <c r="A197" s="13"/>
      <c r="B197" s="244"/>
      <c r="C197" s="245"/>
      <c r="D197" s="246" t="s">
        <v>288</v>
      </c>
      <c r="E197" s="247" t="s">
        <v>1</v>
      </c>
      <c r="F197" s="248" t="s">
        <v>4956</v>
      </c>
      <c r="G197" s="245"/>
      <c r="H197" s="249">
        <v>3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288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281</v>
      </c>
    </row>
    <row r="198" s="13" customFormat="1">
      <c r="A198" s="13"/>
      <c r="B198" s="244"/>
      <c r="C198" s="245"/>
      <c r="D198" s="246" t="s">
        <v>288</v>
      </c>
      <c r="E198" s="247" t="s">
        <v>1</v>
      </c>
      <c r="F198" s="248" t="s">
        <v>4957</v>
      </c>
      <c r="G198" s="245"/>
      <c r="H198" s="249">
        <v>2.8999999999999999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288</v>
      </c>
      <c r="AU198" s="255" t="s">
        <v>86</v>
      </c>
      <c r="AV198" s="13" t="s">
        <v>86</v>
      </c>
      <c r="AW198" s="13" t="s">
        <v>33</v>
      </c>
      <c r="AX198" s="13" t="s">
        <v>77</v>
      </c>
      <c r="AY198" s="255" t="s">
        <v>281</v>
      </c>
    </row>
    <row r="199" s="14" customFormat="1">
      <c r="A199" s="14"/>
      <c r="B199" s="256"/>
      <c r="C199" s="257"/>
      <c r="D199" s="246" t="s">
        <v>288</v>
      </c>
      <c r="E199" s="258" t="s">
        <v>1</v>
      </c>
      <c r="F199" s="259" t="s">
        <v>290</v>
      </c>
      <c r="G199" s="257"/>
      <c r="H199" s="260">
        <v>1162.9960000000001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288</v>
      </c>
      <c r="AU199" s="266" t="s">
        <v>86</v>
      </c>
      <c r="AV199" s="14" t="s">
        <v>119</v>
      </c>
      <c r="AW199" s="14" t="s">
        <v>33</v>
      </c>
      <c r="AX199" s="14" t="s">
        <v>84</v>
      </c>
      <c r="AY199" s="266" t="s">
        <v>281</v>
      </c>
    </row>
    <row r="200" s="2" customFormat="1" ht="33" customHeight="1">
      <c r="A200" s="39"/>
      <c r="B200" s="40"/>
      <c r="C200" s="230" t="s">
        <v>2016</v>
      </c>
      <c r="D200" s="230" t="s">
        <v>283</v>
      </c>
      <c r="E200" s="231" t="s">
        <v>1136</v>
      </c>
      <c r="F200" s="232" t="s">
        <v>1137</v>
      </c>
      <c r="G200" s="233" t="s">
        <v>321</v>
      </c>
      <c r="H200" s="234">
        <v>187.542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0.14482999999999999</v>
      </c>
      <c r="R200" s="240">
        <f>Q200*H200</f>
        <v>27.161707859999996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4958</v>
      </c>
    </row>
    <row r="201" s="13" customFormat="1">
      <c r="A201" s="13"/>
      <c r="B201" s="244"/>
      <c r="C201" s="245"/>
      <c r="D201" s="246" t="s">
        <v>288</v>
      </c>
      <c r="E201" s="247" t="s">
        <v>1</v>
      </c>
      <c r="F201" s="248" t="s">
        <v>4959</v>
      </c>
      <c r="G201" s="245"/>
      <c r="H201" s="249">
        <v>210.34200000000001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288</v>
      </c>
      <c r="AU201" s="255" t="s">
        <v>86</v>
      </c>
      <c r="AV201" s="13" t="s">
        <v>86</v>
      </c>
      <c r="AW201" s="13" t="s">
        <v>33</v>
      </c>
      <c r="AX201" s="13" t="s">
        <v>77</v>
      </c>
      <c r="AY201" s="255" t="s">
        <v>281</v>
      </c>
    </row>
    <row r="202" s="13" customFormat="1">
      <c r="A202" s="13"/>
      <c r="B202" s="244"/>
      <c r="C202" s="245"/>
      <c r="D202" s="246" t="s">
        <v>288</v>
      </c>
      <c r="E202" s="247" t="s">
        <v>1</v>
      </c>
      <c r="F202" s="248" t="s">
        <v>4960</v>
      </c>
      <c r="G202" s="245"/>
      <c r="H202" s="249">
        <v>-9.5999999999999996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288</v>
      </c>
      <c r="AU202" s="255" t="s">
        <v>86</v>
      </c>
      <c r="AV202" s="13" t="s">
        <v>86</v>
      </c>
      <c r="AW202" s="13" t="s">
        <v>33</v>
      </c>
      <c r="AX202" s="13" t="s">
        <v>77</v>
      </c>
      <c r="AY202" s="255" t="s">
        <v>281</v>
      </c>
    </row>
    <row r="203" s="13" customFormat="1">
      <c r="A203" s="13"/>
      <c r="B203" s="244"/>
      <c r="C203" s="245"/>
      <c r="D203" s="246" t="s">
        <v>288</v>
      </c>
      <c r="E203" s="247" t="s">
        <v>1</v>
      </c>
      <c r="F203" s="248" t="s">
        <v>4948</v>
      </c>
      <c r="G203" s="245"/>
      <c r="H203" s="249">
        <v>-4.2000000000000002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288</v>
      </c>
      <c r="AU203" s="255" t="s">
        <v>86</v>
      </c>
      <c r="AV203" s="13" t="s">
        <v>86</v>
      </c>
      <c r="AW203" s="13" t="s">
        <v>33</v>
      </c>
      <c r="AX203" s="13" t="s">
        <v>77</v>
      </c>
      <c r="AY203" s="255" t="s">
        <v>281</v>
      </c>
    </row>
    <row r="204" s="13" customFormat="1">
      <c r="A204" s="13"/>
      <c r="B204" s="244"/>
      <c r="C204" s="245"/>
      <c r="D204" s="246" t="s">
        <v>288</v>
      </c>
      <c r="E204" s="247" t="s">
        <v>1</v>
      </c>
      <c r="F204" s="248" t="s">
        <v>4961</v>
      </c>
      <c r="G204" s="245"/>
      <c r="H204" s="249">
        <v>-9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288</v>
      </c>
      <c r="AU204" s="255" t="s">
        <v>86</v>
      </c>
      <c r="AV204" s="13" t="s">
        <v>86</v>
      </c>
      <c r="AW204" s="13" t="s">
        <v>33</v>
      </c>
      <c r="AX204" s="13" t="s">
        <v>77</v>
      </c>
      <c r="AY204" s="255" t="s">
        <v>281</v>
      </c>
    </row>
    <row r="205" s="14" customFormat="1">
      <c r="A205" s="14"/>
      <c r="B205" s="256"/>
      <c r="C205" s="257"/>
      <c r="D205" s="246" t="s">
        <v>288</v>
      </c>
      <c r="E205" s="258" t="s">
        <v>1</v>
      </c>
      <c r="F205" s="259" t="s">
        <v>290</v>
      </c>
      <c r="G205" s="257"/>
      <c r="H205" s="260">
        <v>187.542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288</v>
      </c>
      <c r="AU205" s="266" t="s">
        <v>86</v>
      </c>
      <c r="AV205" s="14" t="s">
        <v>119</v>
      </c>
      <c r="AW205" s="14" t="s">
        <v>33</v>
      </c>
      <c r="AX205" s="14" t="s">
        <v>84</v>
      </c>
      <c r="AY205" s="266" t="s">
        <v>281</v>
      </c>
    </row>
    <row r="206" s="2" customFormat="1" ht="24.15" customHeight="1">
      <c r="A206" s="39"/>
      <c r="B206" s="40"/>
      <c r="C206" s="230" t="s">
        <v>407</v>
      </c>
      <c r="D206" s="230" t="s">
        <v>283</v>
      </c>
      <c r="E206" s="231" t="s">
        <v>1145</v>
      </c>
      <c r="F206" s="232" t="s">
        <v>1146</v>
      </c>
      <c r="G206" s="233" t="s">
        <v>410</v>
      </c>
      <c r="H206" s="234">
        <v>224.255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8.0000000000000007E-05</v>
      </c>
      <c r="R206" s="240">
        <f>Q206*H206</f>
        <v>0.017940400000000002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4962</v>
      </c>
    </row>
    <row r="207" s="13" customFormat="1">
      <c r="A207" s="13"/>
      <c r="B207" s="244"/>
      <c r="C207" s="245"/>
      <c r="D207" s="246" t="s">
        <v>288</v>
      </c>
      <c r="E207" s="247" t="s">
        <v>1</v>
      </c>
      <c r="F207" s="248" t="s">
        <v>4963</v>
      </c>
      <c r="G207" s="245"/>
      <c r="H207" s="249">
        <v>224.255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288</v>
      </c>
      <c r="AU207" s="255" t="s">
        <v>86</v>
      </c>
      <c r="AV207" s="13" t="s">
        <v>86</v>
      </c>
      <c r="AW207" s="13" t="s">
        <v>33</v>
      </c>
      <c r="AX207" s="13" t="s">
        <v>84</v>
      </c>
      <c r="AY207" s="255" t="s">
        <v>281</v>
      </c>
    </row>
    <row r="208" s="2" customFormat="1" ht="24.15" customHeight="1">
      <c r="A208" s="39"/>
      <c r="B208" s="40"/>
      <c r="C208" s="230" t="s">
        <v>413</v>
      </c>
      <c r="D208" s="230" t="s">
        <v>283</v>
      </c>
      <c r="E208" s="231" t="s">
        <v>1152</v>
      </c>
      <c r="F208" s="232" t="s">
        <v>1153</v>
      </c>
      <c r="G208" s="233" t="s">
        <v>410</v>
      </c>
      <c r="H208" s="234">
        <v>5.1500000000000004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0.00012</v>
      </c>
      <c r="R208" s="240">
        <f>Q208*H208</f>
        <v>0.00061800000000000006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4964</v>
      </c>
    </row>
    <row r="209" s="13" customFormat="1">
      <c r="A209" s="13"/>
      <c r="B209" s="244"/>
      <c r="C209" s="245"/>
      <c r="D209" s="246" t="s">
        <v>288</v>
      </c>
      <c r="E209" s="247" t="s">
        <v>1</v>
      </c>
      <c r="F209" s="248" t="s">
        <v>4965</v>
      </c>
      <c r="G209" s="245"/>
      <c r="H209" s="249">
        <v>5.1500000000000004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288</v>
      </c>
      <c r="AU209" s="255" t="s">
        <v>86</v>
      </c>
      <c r="AV209" s="13" t="s">
        <v>86</v>
      </c>
      <c r="AW209" s="13" t="s">
        <v>33</v>
      </c>
      <c r="AX209" s="13" t="s">
        <v>84</v>
      </c>
      <c r="AY209" s="255" t="s">
        <v>281</v>
      </c>
    </row>
    <row r="210" s="2" customFormat="1" ht="24.15" customHeight="1">
      <c r="A210" s="39"/>
      <c r="B210" s="40"/>
      <c r="C210" s="230" t="s">
        <v>418</v>
      </c>
      <c r="D210" s="230" t="s">
        <v>283</v>
      </c>
      <c r="E210" s="231" t="s">
        <v>1156</v>
      </c>
      <c r="F210" s="232" t="s">
        <v>1157</v>
      </c>
      <c r="G210" s="233" t="s">
        <v>410</v>
      </c>
      <c r="H210" s="234">
        <v>362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0.00012999999999999999</v>
      </c>
      <c r="R210" s="240">
        <f>Q210*H210</f>
        <v>0.047059999999999998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4966</v>
      </c>
    </row>
    <row r="211" s="13" customFormat="1">
      <c r="A211" s="13"/>
      <c r="B211" s="244"/>
      <c r="C211" s="245"/>
      <c r="D211" s="246" t="s">
        <v>288</v>
      </c>
      <c r="E211" s="247" t="s">
        <v>1</v>
      </c>
      <c r="F211" s="248" t="s">
        <v>4967</v>
      </c>
      <c r="G211" s="245"/>
      <c r="H211" s="249">
        <v>362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288</v>
      </c>
      <c r="AU211" s="255" t="s">
        <v>86</v>
      </c>
      <c r="AV211" s="13" t="s">
        <v>86</v>
      </c>
      <c r="AW211" s="13" t="s">
        <v>33</v>
      </c>
      <c r="AX211" s="13" t="s">
        <v>84</v>
      </c>
      <c r="AY211" s="255" t="s">
        <v>281</v>
      </c>
    </row>
    <row r="212" s="2" customFormat="1" ht="24.15" customHeight="1">
      <c r="A212" s="39"/>
      <c r="B212" s="40"/>
      <c r="C212" s="230" t="s">
        <v>605</v>
      </c>
      <c r="D212" s="230" t="s">
        <v>283</v>
      </c>
      <c r="E212" s="231" t="s">
        <v>1162</v>
      </c>
      <c r="F212" s="232" t="s">
        <v>1163</v>
      </c>
      <c r="G212" s="233" t="s">
        <v>321</v>
      </c>
      <c r="H212" s="234">
        <v>4.9199999999999999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0.17818000000000001</v>
      </c>
      <c r="R212" s="240">
        <f>Q212*H212</f>
        <v>0.87664560000000002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4968</v>
      </c>
    </row>
    <row r="213" s="13" customFormat="1">
      <c r="A213" s="13"/>
      <c r="B213" s="244"/>
      <c r="C213" s="245"/>
      <c r="D213" s="246" t="s">
        <v>288</v>
      </c>
      <c r="E213" s="247" t="s">
        <v>1</v>
      </c>
      <c r="F213" s="248" t="s">
        <v>4969</v>
      </c>
      <c r="G213" s="245"/>
      <c r="H213" s="249">
        <v>4.9199999999999999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288</v>
      </c>
      <c r="AU213" s="255" t="s">
        <v>86</v>
      </c>
      <c r="AV213" s="13" t="s">
        <v>86</v>
      </c>
      <c r="AW213" s="13" t="s">
        <v>33</v>
      </c>
      <c r="AX213" s="13" t="s">
        <v>84</v>
      </c>
      <c r="AY213" s="255" t="s">
        <v>281</v>
      </c>
    </row>
    <row r="214" s="12" customFormat="1" ht="22.8" customHeight="1">
      <c r="A214" s="12"/>
      <c r="B214" s="214"/>
      <c r="C214" s="215"/>
      <c r="D214" s="216" t="s">
        <v>76</v>
      </c>
      <c r="E214" s="228" t="s">
        <v>307</v>
      </c>
      <c r="F214" s="228" t="s">
        <v>1166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SUM(P215:P231)</f>
        <v>0</v>
      </c>
      <c r="Q214" s="222"/>
      <c r="R214" s="223">
        <f>SUM(R215:R231)</f>
        <v>121.28713999999999</v>
      </c>
      <c r="S214" s="222"/>
      <c r="T214" s="224">
        <f>SUM(T215:T231)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84</v>
      </c>
      <c r="AT214" s="226" t="s">
        <v>76</v>
      </c>
      <c r="AU214" s="226" t="s">
        <v>84</v>
      </c>
      <c r="AY214" s="225" t="s">
        <v>281</v>
      </c>
      <c r="BK214" s="227">
        <f>SUM(BK215:BK231)</f>
        <v>0</v>
      </c>
    </row>
    <row r="215" s="2" customFormat="1" ht="24.15" customHeight="1">
      <c r="A215" s="39"/>
      <c r="B215" s="40"/>
      <c r="C215" s="230" t="s">
        <v>610</v>
      </c>
      <c r="D215" s="230" t="s">
        <v>283</v>
      </c>
      <c r="E215" s="231" t="s">
        <v>1219</v>
      </c>
      <c r="F215" s="232" t="s">
        <v>1220</v>
      </c>
      <c r="G215" s="233" t="s">
        <v>321</v>
      </c>
      <c r="H215" s="234">
        <v>4126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0.0073499999999999998</v>
      </c>
      <c r="R215" s="240">
        <f>Q215*H215</f>
        <v>30.3261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4970</v>
      </c>
    </row>
    <row r="216" s="13" customFormat="1">
      <c r="A216" s="13"/>
      <c r="B216" s="244"/>
      <c r="C216" s="245"/>
      <c r="D216" s="246" t="s">
        <v>288</v>
      </c>
      <c r="E216" s="247" t="s">
        <v>1</v>
      </c>
      <c r="F216" s="248" t="s">
        <v>4971</v>
      </c>
      <c r="G216" s="245"/>
      <c r="H216" s="249">
        <v>3244.0859999999998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288</v>
      </c>
      <c r="AU216" s="255" t="s">
        <v>86</v>
      </c>
      <c r="AV216" s="13" t="s">
        <v>86</v>
      </c>
      <c r="AW216" s="13" t="s">
        <v>33</v>
      </c>
      <c r="AX216" s="13" t="s">
        <v>77</v>
      </c>
      <c r="AY216" s="255" t="s">
        <v>281</v>
      </c>
    </row>
    <row r="217" s="13" customFormat="1">
      <c r="A217" s="13"/>
      <c r="B217" s="244"/>
      <c r="C217" s="245"/>
      <c r="D217" s="246" t="s">
        <v>288</v>
      </c>
      <c r="E217" s="247" t="s">
        <v>1</v>
      </c>
      <c r="F217" s="248" t="s">
        <v>4972</v>
      </c>
      <c r="G217" s="245"/>
      <c r="H217" s="249">
        <v>881.91399999999999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288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281</v>
      </c>
    </row>
    <row r="218" s="14" customFormat="1">
      <c r="A218" s="14"/>
      <c r="B218" s="256"/>
      <c r="C218" s="257"/>
      <c r="D218" s="246" t="s">
        <v>288</v>
      </c>
      <c r="E218" s="258" t="s">
        <v>1</v>
      </c>
      <c r="F218" s="259" t="s">
        <v>290</v>
      </c>
      <c r="G218" s="257"/>
      <c r="H218" s="260">
        <v>4126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288</v>
      </c>
      <c r="AU218" s="266" t="s">
        <v>86</v>
      </c>
      <c r="AV218" s="14" t="s">
        <v>119</v>
      </c>
      <c r="AW218" s="14" t="s">
        <v>33</v>
      </c>
      <c r="AX218" s="14" t="s">
        <v>84</v>
      </c>
      <c r="AY218" s="266" t="s">
        <v>281</v>
      </c>
    </row>
    <row r="219" s="2" customFormat="1" ht="24.15" customHeight="1">
      <c r="A219" s="39"/>
      <c r="B219" s="40"/>
      <c r="C219" s="230" t="s">
        <v>614</v>
      </c>
      <c r="D219" s="230" t="s">
        <v>283</v>
      </c>
      <c r="E219" s="231" t="s">
        <v>1337</v>
      </c>
      <c r="F219" s="232" t="s">
        <v>1338</v>
      </c>
      <c r="G219" s="233" t="s">
        <v>321</v>
      </c>
      <c r="H219" s="234">
        <v>4126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0.0043800000000000002</v>
      </c>
      <c r="R219" s="240">
        <f>Q219*H219</f>
        <v>18.07188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4973</v>
      </c>
    </row>
    <row r="220" s="2" customFormat="1" ht="24.15" customHeight="1">
      <c r="A220" s="39"/>
      <c r="B220" s="40"/>
      <c r="C220" s="230" t="s">
        <v>619</v>
      </c>
      <c r="D220" s="230" t="s">
        <v>283</v>
      </c>
      <c r="E220" s="231" t="s">
        <v>1347</v>
      </c>
      <c r="F220" s="232" t="s">
        <v>1348</v>
      </c>
      <c r="G220" s="233" t="s">
        <v>321</v>
      </c>
      <c r="H220" s="234">
        <v>4126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0.01103</v>
      </c>
      <c r="R220" s="240">
        <f>Q220*H220</f>
        <v>45.509779999999999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4974</v>
      </c>
    </row>
    <row r="221" s="2" customFormat="1" ht="24.15" customHeight="1">
      <c r="A221" s="39"/>
      <c r="B221" s="40"/>
      <c r="C221" s="230" t="s">
        <v>624</v>
      </c>
      <c r="D221" s="230" t="s">
        <v>283</v>
      </c>
      <c r="E221" s="231" t="s">
        <v>1350</v>
      </c>
      <c r="F221" s="232" t="s">
        <v>1351</v>
      </c>
      <c r="G221" s="233" t="s">
        <v>321</v>
      </c>
      <c r="H221" s="234">
        <v>4126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0.0055199999999999997</v>
      </c>
      <c r="R221" s="240">
        <f>Q221*H221</f>
        <v>22.77552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4975</v>
      </c>
    </row>
    <row r="222" s="2" customFormat="1" ht="21.75" customHeight="1">
      <c r="A222" s="39"/>
      <c r="B222" s="40"/>
      <c r="C222" s="230" t="s">
        <v>7</v>
      </c>
      <c r="D222" s="230" t="s">
        <v>283</v>
      </c>
      <c r="E222" s="231" t="s">
        <v>1353</v>
      </c>
      <c r="F222" s="232" t="s">
        <v>1354</v>
      </c>
      <c r="G222" s="233" t="s">
        <v>410</v>
      </c>
      <c r="H222" s="234">
        <v>1000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4976</v>
      </c>
    </row>
    <row r="223" s="2" customFormat="1" ht="33" customHeight="1">
      <c r="A223" s="39"/>
      <c r="B223" s="40"/>
      <c r="C223" s="230" t="s">
        <v>633</v>
      </c>
      <c r="D223" s="230" t="s">
        <v>283</v>
      </c>
      <c r="E223" s="231" t="s">
        <v>1356</v>
      </c>
      <c r="F223" s="232" t="s">
        <v>1357</v>
      </c>
      <c r="G223" s="233" t="s">
        <v>286</v>
      </c>
      <c r="H223" s="234">
        <v>2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2.3010199999999998</v>
      </c>
      <c r="R223" s="240">
        <f>Q223*H223</f>
        <v>4.6020399999999997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4977</v>
      </c>
    </row>
    <row r="224" s="13" customFormat="1">
      <c r="A224" s="13"/>
      <c r="B224" s="244"/>
      <c r="C224" s="245"/>
      <c r="D224" s="246" t="s">
        <v>288</v>
      </c>
      <c r="E224" s="247" t="s">
        <v>1</v>
      </c>
      <c r="F224" s="248" t="s">
        <v>4978</v>
      </c>
      <c r="G224" s="245"/>
      <c r="H224" s="249">
        <v>2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288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281</v>
      </c>
    </row>
    <row r="225" s="14" customFormat="1">
      <c r="A225" s="14"/>
      <c r="B225" s="256"/>
      <c r="C225" s="257"/>
      <c r="D225" s="246" t="s">
        <v>288</v>
      </c>
      <c r="E225" s="258" t="s">
        <v>1</v>
      </c>
      <c r="F225" s="259" t="s">
        <v>290</v>
      </c>
      <c r="G225" s="257"/>
      <c r="H225" s="260">
        <v>2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288</v>
      </c>
      <c r="AU225" s="266" t="s">
        <v>86</v>
      </c>
      <c r="AV225" s="14" t="s">
        <v>119</v>
      </c>
      <c r="AW225" s="14" t="s">
        <v>33</v>
      </c>
      <c r="AX225" s="14" t="s">
        <v>84</v>
      </c>
      <c r="AY225" s="266" t="s">
        <v>281</v>
      </c>
    </row>
    <row r="226" s="2" customFormat="1" ht="24.15" customHeight="1">
      <c r="A226" s="39"/>
      <c r="B226" s="40"/>
      <c r="C226" s="230" t="s">
        <v>638</v>
      </c>
      <c r="D226" s="230" t="s">
        <v>283</v>
      </c>
      <c r="E226" s="231" t="s">
        <v>1360</v>
      </c>
      <c r="F226" s="232" t="s">
        <v>1361</v>
      </c>
      <c r="G226" s="233" t="s">
        <v>286</v>
      </c>
      <c r="H226" s="234">
        <v>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4979</v>
      </c>
    </row>
    <row r="227" s="13" customFormat="1">
      <c r="A227" s="13"/>
      <c r="B227" s="244"/>
      <c r="C227" s="245"/>
      <c r="D227" s="246" t="s">
        <v>288</v>
      </c>
      <c r="E227" s="247" t="s">
        <v>1</v>
      </c>
      <c r="F227" s="248" t="s">
        <v>86</v>
      </c>
      <c r="G227" s="245"/>
      <c r="H227" s="249">
        <v>2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288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281</v>
      </c>
    </row>
    <row r="228" s="14" customFormat="1">
      <c r="A228" s="14"/>
      <c r="B228" s="256"/>
      <c r="C228" s="257"/>
      <c r="D228" s="246" t="s">
        <v>288</v>
      </c>
      <c r="E228" s="258" t="s">
        <v>1</v>
      </c>
      <c r="F228" s="259" t="s">
        <v>290</v>
      </c>
      <c r="G228" s="257"/>
      <c r="H228" s="260">
        <v>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288</v>
      </c>
      <c r="AU228" s="266" t="s">
        <v>86</v>
      </c>
      <c r="AV228" s="14" t="s">
        <v>119</v>
      </c>
      <c r="AW228" s="14" t="s">
        <v>33</v>
      </c>
      <c r="AX228" s="14" t="s">
        <v>84</v>
      </c>
      <c r="AY228" s="266" t="s">
        <v>281</v>
      </c>
    </row>
    <row r="229" s="2" customFormat="1" ht="24.15" customHeight="1">
      <c r="A229" s="39"/>
      <c r="B229" s="40"/>
      <c r="C229" s="230" t="s">
        <v>643</v>
      </c>
      <c r="D229" s="230" t="s">
        <v>283</v>
      </c>
      <c r="E229" s="231" t="s">
        <v>1364</v>
      </c>
      <c r="F229" s="232" t="s">
        <v>1365</v>
      </c>
      <c r="G229" s="233" t="s">
        <v>286</v>
      </c>
      <c r="H229" s="234">
        <v>2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0.00091</v>
      </c>
      <c r="R229" s="240">
        <f>Q229*H229</f>
        <v>0.00182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4980</v>
      </c>
    </row>
    <row r="230" s="13" customFormat="1">
      <c r="A230" s="13"/>
      <c r="B230" s="244"/>
      <c r="C230" s="245"/>
      <c r="D230" s="246" t="s">
        <v>288</v>
      </c>
      <c r="E230" s="247" t="s">
        <v>1</v>
      </c>
      <c r="F230" s="248" t="s">
        <v>86</v>
      </c>
      <c r="G230" s="245"/>
      <c r="H230" s="249">
        <v>2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288</v>
      </c>
      <c r="AU230" s="255" t="s">
        <v>86</v>
      </c>
      <c r="AV230" s="13" t="s">
        <v>86</v>
      </c>
      <c r="AW230" s="13" t="s">
        <v>33</v>
      </c>
      <c r="AX230" s="13" t="s">
        <v>77</v>
      </c>
      <c r="AY230" s="255" t="s">
        <v>281</v>
      </c>
    </row>
    <row r="231" s="14" customFormat="1">
      <c r="A231" s="14"/>
      <c r="B231" s="256"/>
      <c r="C231" s="257"/>
      <c r="D231" s="246" t="s">
        <v>288</v>
      </c>
      <c r="E231" s="258" t="s">
        <v>1</v>
      </c>
      <c r="F231" s="259" t="s">
        <v>290</v>
      </c>
      <c r="G231" s="257"/>
      <c r="H231" s="260">
        <v>2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288</v>
      </c>
      <c r="AU231" s="266" t="s">
        <v>86</v>
      </c>
      <c r="AV231" s="14" t="s">
        <v>119</v>
      </c>
      <c r="AW231" s="14" t="s">
        <v>33</v>
      </c>
      <c r="AX231" s="14" t="s">
        <v>84</v>
      </c>
      <c r="AY231" s="266" t="s">
        <v>281</v>
      </c>
    </row>
    <row r="232" s="12" customFormat="1" ht="22.8" customHeight="1">
      <c r="A232" s="12"/>
      <c r="B232" s="214"/>
      <c r="C232" s="215"/>
      <c r="D232" s="216" t="s">
        <v>76</v>
      </c>
      <c r="E232" s="228" t="s">
        <v>1376</v>
      </c>
      <c r="F232" s="228" t="s">
        <v>1377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P233</f>
        <v>0</v>
      </c>
      <c r="Q232" s="222"/>
      <c r="R232" s="223">
        <f>R233</f>
        <v>0</v>
      </c>
      <c r="S232" s="222"/>
      <c r="T232" s="224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84</v>
      </c>
      <c r="AT232" s="226" t="s">
        <v>76</v>
      </c>
      <c r="AU232" s="226" t="s">
        <v>84</v>
      </c>
      <c r="AY232" s="225" t="s">
        <v>281</v>
      </c>
      <c r="BK232" s="227">
        <f>BK233</f>
        <v>0</v>
      </c>
    </row>
    <row r="233" s="2" customFormat="1" ht="21.75" customHeight="1">
      <c r="A233" s="39"/>
      <c r="B233" s="40"/>
      <c r="C233" s="230" t="s">
        <v>653</v>
      </c>
      <c r="D233" s="230" t="s">
        <v>283</v>
      </c>
      <c r="E233" s="231" t="s">
        <v>1378</v>
      </c>
      <c r="F233" s="232" t="s">
        <v>1379</v>
      </c>
      <c r="G233" s="233" t="s">
        <v>304</v>
      </c>
      <c r="H233" s="234">
        <v>360.649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4981</v>
      </c>
    </row>
    <row r="234" s="12" customFormat="1" ht="25.92" customHeight="1">
      <c r="A234" s="12"/>
      <c r="B234" s="214"/>
      <c r="C234" s="215"/>
      <c r="D234" s="216" t="s">
        <v>76</v>
      </c>
      <c r="E234" s="217" t="s">
        <v>658</v>
      </c>
      <c r="F234" s="217" t="s">
        <v>659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P235+P240+P289+P308+P322+P342+P348+P365</f>
        <v>0</v>
      </c>
      <c r="Q234" s="222"/>
      <c r="R234" s="223">
        <f>R235+R240+R289+R308+R322+R342+R348+R365</f>
        <v>31.452578710000001</v>
      </c>
      <c r="S234" s="222"/>
      <c r="T234" s="224">
        <f>T235+T240+T289+T308+T322+T342+T348+T365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86</v>
      </c>
      <c r="AT234" s="226" t="s">
        <v>76</v>
      </c>
      <c r="AU234" s="226" t="s">
        <v>77</v>
      </c>
      <c r="AY234" s="225" t="s">
        <v>281</v>
      </c>
      <c r="BK234" s="227">
        <f>BK235+BK240+BK289+BK308+BK322+BK342+BK348+BK365</f>
        <v>0</v>
      </c>
    </row>
    <row r="235" s="12" customFormat="1" ht="22.8" customHeight="1">
      <c r="A235" s="12"/>
      <c r="B235" s="214"/>
      <c r="C235" s="215"/>
      <c r="D235" s="216" t="s">
        <v>76</v>
      </c>
      <c r="E235" s="228" t="s">
        <v>741</v>
      </c>
      <c r="F235" s="228" t="s">
        <v>742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SUM(P236:P239)</f>
        <v>0</v>
      </c>
      <c r="Q235" s="222"/>
      <c r="R235" s="223">
        <f>SUM(R236:R239)</f>
        <v>3.3288000000000002</v>
      </c>
      <c r="S235" s="222"/>
      <c r="T235" s="224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86</v>
      </c>
      <c r="AT235" s="226" t="s">
        <v>76</v>
      </c>
      <c r="AU235" s="226" t="s">
        <v>84</v>
      </c>
      <c r="AY235" s="225" t="s">
        <v>281</v>
      </c>
      <c r="BK235" s="227">
        <f>SUM(BK236:BK239)</f>
        <v>0</v>
      </c>
    </row>
    <row r="236" s="2" customFormat="1" ht="33" customHeight="1">
      <c r="A236" s="39"/>
      <c r="B236" s="40"/>
      <c r="C236" s="230" t="s">
        <v>675</v>
      </c>
      <c r="D236" s="230" t="s">
        <v>283</v>
      </c>
      <c r="E236" s="231" t="s">
        <v>1408</v>
      </c>
      <c r="F236" s="232" t="s">
        <v>1409</v>
      </c>
      <c r="G236" s="233" t="s">
        <v>321</v>
      </c>
      <c r="H236" s="234">
        <v>1168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0.00117</v>
      </c>
      <c r="R236" s="240">
        <f>Q236*H236</f>
        <v>1.36656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605</v>
      </c>
      <c r="AT236" s="242" t="s">
        <v>283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605</v>
      </c>
      <c r="BM236" s="242" t="s">
        <v>4982</v>
      </c>
    </row>
    <row r="237" s="2" customFormat="1" ht="16.5" customHeight="1">
      <c r="A237" s="39"/>
      <c r="B237" s="40"/>
      <c r="C237" s="281" t="s">
        <v>682</v>
      </c>
      <c r="D237" s="281" t="s">
        <v>1084</v>
      </c>
      <c r="E237" s="282" t="s">
        <v>1411</v>
      </c>
      <c r="F237" s="283" t="s">
        <v>1412</v>
      </c>
      <c r="G237" s="284" t="s">
        <v>321</v>
      </c>
      <c r="H237" s="285">
        <v>1226.4000000000001</v>
      </c>
      <c r="I237" s="286"/>
      <c r="J237" s="287">
        <f>ROUND(I237*H237,2)</f>
        <v>0</v>
      </c>
      <c r="K237" s="288"/>
      <c r="L237" s="289"/>
      <c r="M237" s="290" t="s">
        <v>1</v>
      </c>
      <c r="N237" s="291" t="s">
        <v>42</v>
      </c>
      <c r="O237" s="92"/>
      <c r="P237" s="240">
        <f>O237*H237</f>
        <v>0</v>
      </c>
      <c r="Q237" s="240">
        <v>0.0016000000000000001</v>
      </c>
      <c r="R237" s="240">
        <f>Q237*H237</f>
        <v>1.9622400000000002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706</v>
      </c>
      <c r="AT237" s="242" t="s">
        <v>1084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605</v>
      </c>
      <c r="BM237" s="242" t="s">
        <v>4983</v>
      </c>
    </row>
    <row r="238" s="13" customFormat="1">
      <c r="A238" s="13"/>
      <c r="B238" s="244"/>
      <c r="C238" s="245"/>
      <c r="D238" s="246" t="s">
        <v>288</v>
      </c>
      <c r="E238" s="245"/>
      <c r="F238" s="248" t="s">
        <v>4984</v>
      </c>
      <c r="G238" s="245"/>
      <c r="H238" s="249">
        <v>1226.4000000000001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288</v>
      </c>
      <c r="AU238" s="255" t="s">
        <v>86</v>
      </c>
      <c r="AV238" s="13" t="s">
        <v>86</v>
      </c>
      <c r="AW238" s="13" t="s">
        <v>4</v>
      </c>
      <c r="AX238" s="13" t="s">
        <v>84</v>
      </c>
      <c r="AY238" s="255" t="s">
        <v>281</v>
      </c>
    </row>
    <row r="239" s="2" customFormat="1" ht="24.15" customHeight="1">
      <c r="A239" s="39"/>
      <c r="B239" s="40"/>
      <c r="C239" s="230" t="s">
        <v>688</v>
      </c>
      <c r="D239" s="230" t="s">
        <v>283</v>
      </c>
      <c r="E239" s="231" t="s">
        <v>1415</v>
      </c>
      <c r="F239" s="232" t="s">
        <v>1416</v>
      </c>
      <c r="G239" s="233" t="s">
        <v>304</v>
      </c>
      <c r="H239" s="234">
        <v>3.3290000000000002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605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605</v>
      </c>
      <c r="BM239" s="242" t="s">
        <v>4985</v>
      </c>
    </row>
    <row r="240" s="12" customFormat="1" ht="22.8" customHeight="1">
      <c r="A240" s="12"/>
      <c r="B240" s="214"/>
      <c r="C240" s="215"/>
      <c r="D240" s="216" t="s">
        <v>76</v>
      </c>
      <c r="E240" s="228" t="s">
        <v>747</v>
      </c>
      <c r="F240" s="228" t="s">
        <v>1418</v>
      </c>
      <c r="G240" s="215"/>
      <c r="H240" s="215"/>
      <c r="I240" s="218"/>
      <c r="J240" s="229">
        <f>BK240</f>
        <v>0</v>
      </c>
      <c r="K240" s="215"/>
      <c r="L240" s="220"/>
      <c r="M240" s="221"/>
      <c r="N240" s="222"/>
      <c r="O240" s="222"/>
      <c r="P240" s="223">
        <f>SUM(P241:P288)</f>
        <v>0</v>
      </c>
      <c r="Q240" s="222"/>
      <c r="R240" s="223">
        <f>SUM(R241:R288)</f>
        <v>0</v>
      </c>
      <c r="S240" s="222"/>
      <c r="T240" s="224">
        <f>SUM(T241:T288)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86</v>
      </c>
      <c r="AT240" s="226" t="s">
        <v>76</v>
      </c>
      <c r="AU240" s="226" t="s">
        <v>84</v>
      </c>
      <c r="AY240" s="225" t="s">
        <v>281</v>
      </c>
      <c r="BK240" s="227">
        <f>SUM(BK241:BK288)</f>
        <v>0</v>
      </c>
    </row>
    <row r="241" s="2" customFormat="1" ht="24.15" customHeight="1">
      <c r="A241" s="39"/>
      <c r="B241" s="40"/>
      <c r="C241" s="230" t="s">
        <v>694</v>
      </c>
      <c r="D241" s="230" t="s">
        <v>283</v>
      </c>
      <c r="E241" s="231" t="s">
        <v>4986</v>
      </c>
      <c r="F241" s="232" t="s">
        <v>4987</v>
      </c>
      <c r="G241" s="233" t="s">
        <v>1421</v>
      </c>
      <c r="H241" s="234">
        <v>3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605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605</v>
      </c>
      <c r="BM241" s="242" t="s">
        <v>4988</v>
      </c>
    </row>
    <row r="242" s="2" customFormat="1" ht="24.15" customHeight="1">
      <c r="A242" s="39"/>
      <c r="B242" s="40"/>
      <c r="C242" s="230" t="s">
        <v>700</v>
      </c>
      <c r="D242" s="230" t="s">
        <v>283</v>
      </c>
      <c r="E242" s="231" t="s">
        <v>4989</v>
      </c>
      <c r="F242" s="232" t="s">
        <v>4990</v>
      </c>
      <c r="G242" s="233" t="s">
        <v>1421</v>
      </c>
      <c r="H242" s="234">
        <v>5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605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605</v>
      </c>
      <c r="BM242" s="242" t="s">
        <v>4991</v>
      </c>
    </row>
    <row r="243" s="2" customFormat="1" ht="24.15" customHeight="1">
      <c r="A243" s="39"/>
      <c r="B243" s="40"/>
      <c r="C243" s="230" t="s">
        <v>706</v>
      </c>
      <c r="D243" s="230" t="s">
        <v>283</v>
      </c>
      <c r="E243" s="231" t="s">
        <v>4992</v>
      </c>
      <c r="F243" s="232" t="s">
        <v>4993</v>
      </c>
      <c r="G243" s="233" t="s">
        <v>1421</v>
      </c>
      <c r="H243" s="234">
        <v>2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605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605</v>
      </c>
      <c r="BM243" s="242" t="s">
        <v>4994</v>
      </c>
    </row>
    <row r="244" s="2" customFormat="1" ht="24.15" customHeight="1">
      <c r="A244" s="39"/>
      <c r="B244" s="40"/>
      <c r="C244" s="230" t="s">
        <v>712</v>
      </c>
      <c r="D244" s="230" t="s">
        <v>283</v>
      </c>
      <c r="E244" s="231" t="s">
        <v>4995</v>
      </c>
      <c r="F244" s="232" t="s">
        <v>4996</v>
      </c>
      <c r="G244" s="233" t="s">
        <v>1421</v>
      </c>
      <c r="H244" s="234">
        <v>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605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605</v>
      </c>
      <c r="BM244" s="242" t="s">
        <v>4997</v>
      </c>
    </row>
    <row r="245" s="2" customFormat="1" ht="24.15" customHeight="1">
      <c r="A245" s="39"/>
      <c r="B245" s="40"/>
      <c r="C245" s="230" t="s">
        <v>716</v>
      </c>
      <c r="D245" s="230" t="s">
        <v>283</v>
      </c>
      <c r="E245" s="231" t="s">
        <v>4998</v>
      </c>
      <c r="F245" s="232" t="s">
        <v>4999</v>
      </c>
      <c r="G245" s="233" t="s">
        <v>1421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605</v>
      </c>
      <c r="AT245" s="242" t="s">
        <v>283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605</v>
      </c>
      <c r="BM245" s="242" t="s">
        <v>5000</v>
      </c>
    </row>
    <row r="246" s="2" customFormat="1" ht="24.15" customHeight="1">
      <c r="A246" s="39"/>
      <c r="B246" s="40"/>
      <c r="C246" s="230" t="s">
        <v>720</v>
      </c>
      <c r="D246" s="230" t="s">
        <v>283</v>
      </c>
      <c r="E246" s="231" t="s">
        <v>5001</v>
      </c>
      <c r="F246" s="232" t="s">
        <v>5002</v>
      </c>
      <c r="G246" s="233" t="s">
        <v>1421</v>
      </c>
      <c r="H246" s="234">
        <v>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605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605</v>
      </c>
      <c r="BM246" s="242" t="s">
        <v>5003</v>
      </c>
    </row>
    <row r="247" s="2" customFormat="1" ht="24.15" customHeight="1">
      <c r="A247" s="39"/>
      <c r="B247" s="40"/>
      <c r="C247" s="230" t="s">
        <v>724</v>
      </c>
      <c r="D247" s="230" t="s">
        <v>283</v>
      </c>
      <c r="E247" s="231" t="s">
        <v>5004</v>
      </c>
      <c r="F247" s="232" t="s">
        <v>5005</v>
      </c>
      <c r="G247" s="233" t="s">
        <v>1421</v>
      </c>
      <c r="H247" s="234">
        <v>1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605</v>
      </c>
      <c r="AT247" s="242" t="s">
        <v>283</v>
      </c>
      <c r="AU247" s="242" t="s">
        <v>86</v>
      </c>
      <c r="AY247" s="18" t="s">
        <v>281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605</v>
      </c>
      <c r="BM247" s="242" t="s">
        <v>5006</v>
      </c>
    </row>
    <row r="248" s="2" customFormat="1" ht="21.75" customHeight="1">
      <c r="A248" s="39"/>
      <c r="B248" s="40"/>
      <c r="C248" s="230" t="s">
        <v>729</v>
      </c>
      <c r="D248" s="230" t="s">
        <v>283</v>
      </c>
      <c r="E248" s="231" t="s">
        <v>5007</v>
      </c>
      <c r="F248" s="232" t="s">
        <v>5008</v>
      </c>
      <c r="G248" s="233" t="s">
        <v>1421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605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605</v>
      </c>
      <c r="BM248" s="242" t="s">
        <v>5009</v>
      </c>
    </row>
    <row r="249" s="2" customFormat="1" ht="24.15" customHeight="1">
      <c r="A249" s="39"/>
      <c r="B249" s="40"/>
      <c r="C249" s="230" t="s">
        <v>733</v>
      </c>
      <c r="D249" s="230" t="s">
        <v>283</v>
      </c>
      <c r="E249" s="231" t="s">
        <v>5010</v>
      </c>
      <c r="F249" s="232" t="s">
        <v>5011</v>
      </c>
      <c r="G249" s="233" t="s">
        <v>1421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605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605</v>
      </c>
      <c r="BM249" s="242" t="s">
        <v>5012</v>
      </c>
    </row>
    <row r="250" s="2" customFormat="1" ht="24.15" customHeight="1">
      <c r="A250" s="39"/>
      <c r="B250" s="40"/>
      <c r="C250" s="230" t="s">
        <v>737</v>
      </c>
      <c r="D250" s="230" t="s">
        <v>283</v>
      </c>
      <c r="E250" s="231" t="s">
        <v>5013</v>
      </c>
      <c r="F250" s="232" t="s">
        <v>5014</v>
      </c>
      <c r="G250" s="233" t="s">
        <v>1421</v>
      </c>
      <c r="H250" s="234">
        <v>1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605</v>
      </c>
      <c r="AT250" s="242" t="s">
        <v>283</v>
      </c>
      <c r="AU250" s="242" t="s">
        <v>86</v>
      </c>
      <c r="AY250" s="18" t="s">
        <v>281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605</v>
      </c>
      <c r="BM250" s="242" t="s">
        <v>5015</v>
      </c>
    </row>
    <row r="251" s="2" customFormat="1" ht="24.15" customHeight="1">
      <c r="A251" s="39"/>
      <c r="B251" s="40"/>
      <c r="C251" s="230" t="s">
        <v>743</v>
      </c>
      <c r="D251" s="230" t="s">
        <v>283</v>
      </c>
      <c r="E251" s="231" t="s">
        <v>5016</v>
      </c>
      <c r="F251" s="232" t="s">
        <v>5017</v>
      </c>
      <c r="G251" s="233" t="s">
        <v>1421</v>
      </c>
      <c r="H251" s="234">
        <v>18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605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605</v>
      </c>
      <c r="BM251" s="242" t="s">
        <v>5018</v>
      </c>
    </row>
    <row r="252" s="2" customFormat="1" ht="24.15" customHeight="1">
      <c r="A252" s="39"/>
      <c r="B252" s="40"/>
      <c r="C252" s="230" t="s">
        <v>749</v>
      </c>
      <c r="D252" s="230" t="s">
        <v>283</v>
      </c>
      <c r="E252" s="231" t="s">
        <v>5019</v>
      </c>
      <c r="F252" s="232" t="s">
        <v>5020</v>
      </c>
      <c r="G252" s="233" t="s">
        <v>1421</v>
      </c>
      <c r="H252" s="234">
        <v>14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605</v>
      </c>
      <c r="AT252" s="242" t="s">
        <v>283</v>
      </c>
      <c r="AU252" s="242" t="s">
        <v>86</v>
      </c>
      <c r="AY252" s="18" t="s">
        <v>281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605</v>
      </c>
      <c r="BM252" s="242" t="s">
        <v>5021</v>
      </c>
    </row>
    <row r="253" s="2" customFormat="1" ht="24.15" customHeight="1">
      <c r="A253" s="39"/>
      <c r="B253" s="40"/>
      <c r="C253" s="230" t="s">
        <v>1968</v>
      </c>
      <c r="D253" s="230" t="s">
        <v>283</v>
      </c>
      <c r="E253" s="231" t="s">
        <v>5022</v>
      </c>
      <c r="F253" s="232" t="s">
        <v>5023</v>
      </c>
      <c r="G253" s="233" t="s">
        <v>1421</v>
      </c>
      <c r="H253" s="234">
        <v>2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605</v>
      </c>
      <c r="AT253" s="242" t="s">
        <v>283</v>
      </c>
      <c r="AU253" s="242" t="s">
        <v>86</v>
      </c>
      <c r="AY253" s="18" t="s">
        <v>281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605</v>
      </c>
      <c r="BM253" s="242" t="s">
        <v>5024</v>
      </c>
    </row>
    <row r="254" s="2" customFormat="1" ht="24.15" customHeight="1">
      <c r="A254" s="39"/>
      <c r="B254" s="40"/>
      <c r="C254" s="230" t="s">
        <v>768</v>
      </c>
      <c r="D254" s="230" t="s">
        <v>283</v>
      </c>
      <c r="E254" s="231" t="s">
        <v>5025</v>
      </c>
      <c r="F254" s="232" t="s">
        <v>5026</v>
      </c>
      <c r="G254" s="233" t="s">
        <v>1421</v>
      </c>
      <c r="H254" s="234">
        <v>17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605</v>
      </c>
      <c r="AT254" s="242" t="s">
        <v>283</v>
      </c>
      <c r="AU254" s="242" t="s">
        <v>86</v>
      </c>
      <c r="AY254" s="18" t="s">
        <v>281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605</v>
      </c>
      <c r="BM254" s="242" t="s">
        <v>5027</v>
      </c>
    </row>
    <row r="255" s="2" customFormat="1" ht="33" customHeight="1">
      <c r="A255" s="39"/>
      <c r="B255" s="40"/>
      <c r="C255" s="230" t="s">
        <v>785</v>
      </c>
      <c r="D255" s="230" t="s">
        <v>283</v>
      </c>
      <c r="E255" s="231" t="s">
        <v>5028</v>
      </c>
      <c r="F255" s="232" t="s">
        <v>5029</v>
      </c>
      <c r="G255" s="233" t="s">
        <v>1421</v>
      </c>
      <c r="H255" s="234">
        <v>4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605</v>
      </c>
      <c r="AT255" s="242" t="s">
        <v>283</v>
      </c>
      <c r="AU255" s="242" t="s">
        <v>86</v>
      </c>
      <c r="AY255" s="18" t="s">
        <v>281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605</v>
      </c>
      <c r="BM255" s="242" t="s">
        <v>5030</v>
      </c>
    </row>
    <row r="256" s="2" customFormat="1" ht="33" customHeight="1">
      <c r="A256" s="39"/>
      <c r="B256" s="40"/>
      <c r="C256" s="230" t="s">
        <v>830</v>
      </c>
      <c r="D256" s="230" t="s">
        <v>283</v>
      </c>
      <c r="E256" s="231" t="s">
        <v>5031</v>
      </c>
      <c r="F256" s="232" t="s">
        <v>5032</v>
      </c>
      <c r="G256" s="233" t="s">
        <v>1421</v>
      </c>
      <c r="H256" s="234">
        <v>2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605</v>
      </c>
      <c r="AT256" s="242" t="s">
        <v>283</v>
      </c>
      <c r="AU256" s="242" t="s">
        <v>86</v>
      </c>
      <c r="AY256" s="18" t="s">
        <v>281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605</v>
      </c>
      <c r="BM256" s="242" t="s">
        <v>5033</v>
      </c>
    </row>
    <row r="257" s="2" customFormat="1" ht="24.15" customHeight="1">
      <c r="A257" s="39"/>
      <c r="B257" s="40"/>
      <c r="C257" s="230" t="s">
        <v>916</v>
      </c>
      <c r="D257" s="230" t="s">
        <v>283</v>
      </c>
      <c r="E257" s="231" t="s">
        <v>5034</v>
      </c>
      <c r="F257" s="232" t="s">
        <v>5035</v>
      </c>
      <c r="G257" s="233" t="s">
        <v>1421</v>
      </c>
      <c r="H257" s="234">
        <v>1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605</v>
      </c>
      <c r="AT257" s="242" t="s">
        <v>283</v>
      </c>
      <c r="AU257" s="242" t="s">
        <v>86</v>
      </c>
      <c r="AY257" s="18" t="s">
        <v>281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605</v>
      </c>
      <c r="BM257" s="242" t="s">
        <v>5036</v>
      </c>
    </row>
    <row r="258" s="2" customFormat="1" ht="24.15" customHeight="1">
      <c r="A258" s="39"/>
      <c r="B258" s="40"/>
      <c r="C258" s="230" t="s">
        <v>1004</v>
      </c>
      <c r="D258" s="230" t="s">
        <v>283</v>
      </c>
      <c r="E258" s="231" t="s">
        <v>5037</v>
      </c>
      <c r="F258" s="232" t="s">
        <v>5038</v>
      </c>
      <c r="G258" s="233" t="s">
        <v>1421</v>
      </c>
      <c r="H258" s="234">
        <v>1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605</v>
      </c>
      <c r="AT258" s="242" t="s">
        <v>283</v>
      </c>
      <c r="AU258" s="242" t="s">
        <v>86</v>
      </c>
      <c r="AY258" s="18" t="s">
        <v>281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605</v>
      </c>
      <c r="BM258" s="242" t="s">
        <v>5039</v>
      </c>
    </row>
    <row r="259" s="2" customFormat="1" ht="24.15" customHeight="1">
      <c r="A259" s="39"/>
      <c r="B259" s="40"/>
      <c r="C259" s="230" t="s">
        <v>662</v>
      </c>
      <c r="D259" s="230" t="s">
        <v>283</v>
      </c>
      <c r="E259" s="231" t="s">
        <v>5040</v>
      </c>
      <c r="F259" s="232" t="s">
        <v>5041</v>
      </c>
      <c r="G259" s="233" t="s">
        <v>1421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605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605</v>
      </c>
      <c r="BM259" s="242" t="s">
        <v>5042</v>
      </c>
    </row>
    <row r="260" s="2" customFormat="1" ht="24.15" customHeight="1">
      <c r="A260" s="39"/>
      <c r="B260" s="40"/>
      <c r="C260" s="230" t="s">
        <v>648</v>
      </c>
      <c r="D260" s="230" t="s">
        <v>283</v>
      </c>
      <c r="E260" s="231" t="s">
        <v>5043</v>
      </c>
      <c r="F260" s="232" t="s">
        <v>5044</v>
      </c>
      <c r="G260" s="233" t="s">
        <v>1421</v>
      </c>
      <c r="H260" s="234">
        <v>1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605</v>
      </c>
      <c r="AT260" s="242" t="s">
        <v>283</v>
      </c>
      <c r="AU260" s="242" t="s">
        <v>86</v>
      </c>
      <c r="AY260" s="18" t="s">
        <v>281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605</v>
      </c>
      <c r="BM260" s="242" t="s">
        <v>5045</v>
      </c>
    </row>
    <row r="261" s="2" customFormat="1" ht="24.15" customHeight="1">
      <c r="A261" s="39"/>
      <c r="B261" s="40"/>
      <c r="C261" s="230" t="s">
        <v>1432</v>
      </c>
      <c r="D261" s="230" t="s">
        <v>283</v>
      </c>
      <c r="E261" s="231" t="s">
        <v>5046</v>
      </c>
      <c r="F261" s="232" t="s">
        <v>5047</v>
      </c>
      <c r="G261" s="233" t="s">
        <v>1421</v>
      </c>
      <c r="H261" s="234">
        <v>1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42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605</v>
      </c>
      <c r="AT261" s="242" t="s">
        <v>283</v>
      </c>
      <c r="AU261" s="242" t="s">
        <v>86</v>
      </c>
      <c r="AY261" s="18" t="s">
        <v>281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84</v>
      </c>
      <c r="BK261" s="243">
        <f>ROUND(I261*H261,2)</f>
        <v>0</v>
      </c>
      <c r="BL261" s="18" t="s">
        <v>605</v>
      </c>
      <c r="BM261" s="242" t="s">
        <v>5048</v>
      </c>
    </row>
    <row r="262" s="2" customFormat="1" ht="24.15" customHeight="1">
      <c r="A262" s="39"/>
      <c r="B262" s="40"/>
      <c r="C262" s="230" t="s">
        <v>1436</v>
      </c>
      <c r="D262" s="230" t="s">
        <v>283</v>
      </c>
      <c r="E262" s="231" t="s">
        <v>5049</v>
      </c>
      <c r="F262" s="232" t="s">
        <v>5050</v>
      </c>
      <c r="G262" s="233" t="s">
        <v>1421</v>
      </c>
      <c r="H262" s="234">
        <v>2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605</v>
      </c>
      <c r="AT262" s="242" t="s">
        <v>283</v>
      </c>
      <c r="AU262" s="242" t="s">
        <v>86</v>
      </c>
      <c r="AY262" s="18" t="s">
        <v>281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605</v>
      </c>
      <c r="BM262" s="242" t="s">
        <v>5051</v>
      </c>
    </row>
    <row r="263" s="2" customFormat="1" ht="24.15" customHeight="1">
      <c r="A263" s="39"/>
      <c r="B263" s="40"/>
      <c r="C263" s="230" t="s">
        <v>1440</v>
      </c>
      <c r="D263" s="230" t="s">
        <v>283</v>
      </c>
      <c r="E263" s="231" t="s">
        <v>5052</v>
      </c>
      <c r="F263" s="232" t="s">
        <v>5053</v>
      </c>
      <c r="G263" s="233" t="s">
        <v>1421</v>
      </c>
      <c r="H263" s="234">
        <v>1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605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605</v>
      </c>
      <c r="BM263" s="242" t="s">
        <v>5054</v>
      </c>
    </row>
    <row r="264" s="2" customFormat="1" ht="24.15" customHeight="1">
      <c r="A264" s="39"/>
      <c r="B264" s="40"/>
      <c r="C264" s="230" t="s">
        <v>1444</v>
      </c>
      <c r="D264" s="230" t="s">
        <v>283</v>
      </c>
      <c r="E264" s="231" t="s">
        <v>5055</v>
      </c>
      <c r="F264" s="232" t="s">
        <v>5056</v>
      </c>
      <c r="G264" s="233" t="s">
        <v>1421</v>
      </c>
      <c r="H264" s="234">
        <v>1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605</v>
      </c>
      <c r="AT264" s="242" t="s">
        <v>283</v>
      </c>
      <c r="AU264" s="242" t="s">
        <v>86</v>
      </c>
      <c r="AY264" s="18" t="s">
        <v>281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605</v>
      </c>
      <c r="BM264" s="242" t="s">
        <v>5057</v>
      </c>
    </row>
    <row r="265" s="2" customFormat="1" ht="24.15" customHeight="1">
      <c r="A265" s="39"/>
      <c r="B265" s="40"/>
      <c r="C265" s="230" t="s">
        <v>1448</v>
      </c>
      <c r="D265" s="230" t="s">
        <v>283</v>
      </c>
      <c r="E265" s="231" t="s">
        <v>5058</v>
      </c>
      <c r="F265" s="232" t="s">
        <v>5059</v>
      </c>
      <c r="G265" s="233" t="s">
        <v>1421</v>
      </c>
      <c r="H265" s="234">
        <v>1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605</v>
      </c>
      <c r="AT265" s="242" t="s">
        <v>283</v>
      </c>
      <c r="AU265" s="242" t="s">
        <v>86</v>
      </c>
      <c r="AY265" s="18" t="s">
        <v>281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605</v>
      </c>
      <c r="BM265" s="242" t="s">
        <v>5060</v>
      </c>
    </row>
    <row r="266" s="2" customFormat="1" ht="21.75" customHeight="1">
      <c r="A266" s="39"/>
      <c r="B266" s="40"/>
      <c r="C266" s="230" t="s">
        <v>1452</v>
      </c>
      <c r="D266" s="230" t="s">
        <v>283</v>
      </c>
      <c r="E266" s="231" t="s">
        <v>5061</v>
      </c>
      <c r="F266" s="232" t="s">
        <v>5062</v>
      </c>
      <c r="G266" s="233" t="s">
        <v>1421</v>
      </c>
      <c r="H266" s="234">
        <v>2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605</v>
      </c>
      <c r="AT266" s="242" t="s">
        <v>283</v>
      </c>
      <c r="AU266" s="242" t="s">
        <v>86</v>
      </c>
      <c r="AY266" s="18" t="s">
        <v>281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605</v>
      </c>
      <c r="BM266" s="242" t="s">
        <v>5063</v>
      </c>
    </row>
    <row r="267" s="2" customFormat="1" ht="24.15" customHeight="1">
      <c r="A267" s="39"/>
      <c r="B267" s="40"/>
      <c r="C267" s="230" t="s">
        <v>1456</v>
      </c>
      <c r="D267" s="230" t="s">
        <v>283</v>
      </c>
      <c r="E267" s="231" t="s">
        <v>5064</v>
      </c>
      <c r="F267" s="232" t="s">
        <v>5065</v>
      </c>
      <c r="G267" s="233" t="s">
        <v>1421</v>
      </c>
      <c r="H267" s="234">
        <v>1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605</v>
      </c>
      <c r="AT267" s="242" t="s">
        <v>283</v>
      </c>
      <c r="AU267" s="242" t="s">
        <v>86</v>
      </c>
      <c r="AY267" s="18" t="s">
        <v>281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605</v>
      </c>
      <c r="BM267" s="242" t="s">
        <v>5066</v>
      </c>
    </row>
    <row r="268" s="2" customFormat="1" ht="24.15" customHeight="1">
      <c r="A268" s="39"/>
      <c r="B268" s="40"/>
      <c r="C268" s="230" t="s">
        <v>1460</v>
      </c>
      <c r="D268" s="230" t="s">
        <v>283</v>
      </c>
      <c r="E268" s="231" t="s">
        <v>5067</v>
      </c>
      <c r="F268" s="232" t="s">
        <v>5068</v>
      </c>
      <c r="G268" s="233" t="s">
        <v>1421</v>
      </c>
      <c r="H268" s="234">
        <v>3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605</v>
      </c>
      <c r="AT268" s="242" t="s">
        <v>283</v>
      </c>
      <c r="AU268" s="242" t="s">
        <v>86</v>
      </c>
      <c r="AY268" s="18" t="s">
        <v>281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605</v>
      </c>
      <c r="BM268" s="242" t="s">
        <v>5069</v>
      </c>
    </row>
    <row r="269" s="2" customFormat="1" ht="24.15" customHeight="1">
      <c r="A269" s="39"/>
      <c r="B269" s="40"/>
      <c r="C269" s="230" t="s">
        <v>1464</v>
      </c>
      <c r="D269" s="230" t="s">
        <v>283</v>
      </c>
      <c r="E269" s="231" t="s">
        <v>5070</v>
      </c>
      <c r="F269" s="232" t="s">
        <v>5071</v>
      </c>
      <c r="G269" s="233" t="s">
        <v>1421</v>
      </c>
      <c r="H269" s="234">
        <v>1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605</v>
      </c>
      <c r="AT269" s="242" t="s">
        <v>283</v>
      </c>
      <c r="AU269" s="242" t="s">
        <v>86</v>
      </c>
      <c r="AY269" s="18" t="s">
        <v>281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605</v>
      </c>
      <c r="BM269" s="242" t="s">
        <v>5072</v>
      </c>
    </row>
    <row r="270" s="2" customFormat="1" ht="24.15" customHeight="1">
      <c r="A270" s="39"/>
      <c r="B270" s="40"/>
      <c r="C270" s="230" t="s">
        <v>1468</v>
      </c>
      <c r="D270" s="230" t="s">
        <v>283</v>
      </c>
      <c r="E270" s="231" t="s">
        <v>5073</v>
      </c>
      <c r="F270" s="232" t="s">
        <v>5074</v>
      </c>
      <c r="G270" s="233" t="s">
        <v>1421</v>
      </c>
      <c r="H270" s="234">
        <v>6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605</v>
      </c>
      <c r="AT270" s="242" t="s">
        <v>283</v>
      </c>
      <c r="AU270" s="242" t="s">
        <v>86</v>
      </c>
      <c r="AY270" s="18" t="s">
        <v>281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605</v>
      </c>
      <c r="BM270" s="242" t="s">
        <v>5075</v>
      </c>
    </row>
    <row r="271" s="2" customFormat="1" ht="24.15" customHeight="1">
      <c r="A271" s="39"/>
      <c r="B271" s="40"/>
      <c r="C271" s="230" t="s">
        <v>1472</v>
      </c>
      <c r="D271" s="230" t="s">
        <v>283</v>
      </c>
      <c r="E271" s="231" t="s">
        <v>5076</v>
      </c>
      <c r="F271" s="232" t="s">
        <v>5077</v>
      </c>
      <c r="G271" s="233" t="s">
        <v>1421</v>
      </c>
      <c r="H271" s="234">
        <v>9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605</v>
      </c>
      <c r="AT271" s="242" t="s">
        <v>283</v>
      </c>
      <c r="AU271" s="242" t="s">
        <v>86</v>
      </c>
      <c r="AY271" s="18" t="s">
        <v>281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605</v>
      </c>
      <c r="BM271" s="242" t="s">
        <v>5078</v>
      </c>
    </row>
    <row r="272" s="2" customFormat="1" ht="24.15" customHeight="1">
      <c r="A272" s="39"/>
      <c r="B272" s="40"/>
      <c r="C272" s="230" t="s">
        <v>1476</v>
      </c>
      <c r="D272" s="230" t="s">
        <v>283</v>
      </c>
      <c r="E272" s="231" t="s">
        <v>5079</v>
      </c>
      <c r="F272" s="232" t="s">
        <v>5080</v>
      </c>
      <c r="G272" s="233" t="s">
        <v>1421</v>
      </c>
      <c r="H272" s="234">
        <v>6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605</v>
      </c>
      <c r="AT272" s="242" t="s">
        <v>283</v>
      </c>
      <c r="AU272" s="242" t="s">
        <v>86</v>
      </c>
      <c r="AY272" s="18" t="s">
        <v>281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605</v>
      </c>
      <c r="BM272" s="242" t="s">
        <v>5081</v>
      </c>
    </row>
    <row r="273" s="2" customFormat="1" ht="24.15" customHeight="1">
      <c r="A273" s="39"/>
      <c r="B273" s="40"/>
      <c r="C273" s="230" t="s">
        <v>1480</v>
      </c>
      <c r="D273" s="230" t="s">
        <v>283</v>
      </c>
      <c r="E273" s="231" t="s">
        <v>5082</v>
      </c>
      <c r="F273" s="232" t="s">
        <v>5083</v>
      </c>
      <c r="G273" s="233" t="s">
        <v>1421</v>
      </c>
      <c r="H273" s="234">
        <v>5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605</v>
      </c>
      <c r="AT273" s="242" t="s">
        <v>283</v>
      </c>
      <c r="AU273" s="242" t="s">
        <v>86</v>
      </c>
      <c r="AY273" s="18" t="s">
        <v>281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605</v>
      </c>
      <c r="BM273" s="242" t="s">
        <v>5084</v>
      </c>
    </row>
    <row r="274" s="2" customFormat="1" ht="24.15" customHeight="1">
      <c r="A274" s="39"/>
      <c r="B274" s="40"/>
      <c r="C274" s="230" t="s">
        <v>1484</v>
      </c>
      <c r="D274" s="230" t="s">
        <v>283</v>
      </c>
      <c r="E274" s="231" t="s">
        <v>5085</v>
      </c>
      <c r="F274" s="232" t="s">
        <v>5086</v>
      </c>
      <c r="G274" s="233" t="s">
        <v>1421</v>
      </c>
      <c r="H274" s="234">
        <v>1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605</v>
      </c>
      <c r="AT274" s="242" t="s">
        <v>283</v>
      </c>
      <c r="AU274" s="242" t="s">
        <v>86</v>
      </c>
      <c r="AY274" s="18" t="s">
        <v>281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605</v>
      </c>
      <c r="BM274" s="242" t="s">
        <v>5087</v>
      </c>
    </row>
    <row r="275" s="2" customFormat="1" ht="24.15" customHeight="1">
      <c r="A275" s="39"/>
      <c r="B275" s="40"/>
      <c r="C275" s="230" t="s">
        <v>1488</v>
      </c>
      <c r="D275" s="230" t="s">
        <v>283</v>
      </c>
      <c r="E275" s="231" t="s">
        <v>5088</v>
      </c>
      <c r="F275" s="232" t="s">
        <v>5089</v>
      </c>
      <c r="G275" s="233" t="s">
        <v>1421</v>
      </c>
      <c r="H275" s="234">
        <v>4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605</v>
      </c>
      <c r="AT275" s="242" t="s">
        <v>283</v>
      </c>
      <c r="AU275" s="242" t="s">
        <v>86</v>
      </c>
      <c r="AY275" s="18" t="s">
        <v>281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605</v>
      </c>
      <c r="BM275" s="242" t="s">
        <v>5090</v>
      </c>
    </row>
    <row r="276" s="2" customFormat="1" ht="24.15" customHeight="1">
      <c r="A276" s="39"/>
      <c r="B276" s="40"/>
      <c r="C276" s="230" t="s">
        <v>1492</v>
      </c>
      <c r="D276" s="230" t="s">
        <v>283</v>
      </c>
      <c r="E276" s="231" t="s">
        <v>5091</v>
      </c>
      <c r="F276" s="232" t="s">
        <v>5092</v>
      </c>
      <c r="G276" s="233" t="s">
        <v>1421</v>
      </c>
      <c r="H276" s="234">
        <v>2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605</v>
      </c>
      <c r="AT276" s="242" t="s">
        <v>283</v>
      </c>
      <c r="AU276" s="242" t="s">
        <v>86</v>
      </c>
      <c r="AY276" s="18" t="s">
        <v>281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605</v>
      </c>
      <c r="BM276" s="242" t="s">
        <v>5093</v>
      </c>
    </row>
    <row r="277" s="2" customFormat="1" ht="33" customHeight="1">
      <c r="A277" s="39"/>
      <c r="B277" s="40"/>
      <c r="C277" s="230" t="s">
        <v>1496</v>
      </c>
      <c r="D277" s="230" t="s">
        <v>283</v>
      </c>
      <c r="E277" s="231" t="s">
        <v>5094</v>
      </c>
      <c r="F277" s="232" t="s">
        <v>5095</v>
      </c>
      <c r="G277" s="233" t="s">
        <v>1421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605</v>
      </c>
      <c r="AT277" s="242" t="s">
        <v>283</v>
      </c>
      <c r="AU277" s="242" t="s">
        <v>86</v>
      </c>
      <c r="AY277" s="18" t="s">
        <v>281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605</v>
      </c>
      <c r="BM277" s="242" t="s">
        <v>5096</v>
      </c>
    </row>
    <row r="278" s="2" customFormat="1" ht="33" customHeight="1">
      <c r="A278" s="39"/>
      <c r="B278" s="40"/>
      <c r="C278" s="230" t="s">
        <v>1500</v>
      </c>
      <c r="D278" s="230" t="s">
        <v>283</v>
      </c>
      <c r="E278" s="231" t="s">
        <v>5097</v>
      </c>
      <c r="F278" s="232" t="s">
        <v>5098</v>
      </c>
      <c r="G278" s="233" t="s">
        <v>1421</v>
      </c>
      <c r="H278" s="234">
        <v>1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605</v>
      </c>
      <c r="AT278" s="242" t="s">
        <v>283</v>
      </c>
      <c r="AU278" s="242" t="s">
        <v>86</v>
      </c>
      <c r="AY278" s="18" t="s">
        <v>281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605</v>
      </c>
      <c r="BM278" s="242" t="s">
        <v>5099</v>
      </c>
    </row>
    <row r="279" s="2" customFormat="1" ht="24.15" customHeight="1">
      <c r="A279" s="39"/>
      <c r="B279" s="40"/>
      <c r="C279" s="230" t="s">
        <v>1504</v>
      </c>
      <c r="D279" s="230" t="s">
        <v>283</v>
      </c>
      <c r="E279" s="231" t="s">
        <v>5100</v>
      </c>
      <c r="F279" s="232" t="s">
        <v>5101</v>
      </c>
      <c r="G279" s="233" t="s">
        <v>1421</v>
      </c>
      <c r="H279" s="234">
        <v>1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605</v>
      </c>
      <c r="AT279" s="242" t="s">
        <v>283</v>
      </c>
      <c r="AU279" s="242" t="s">
        <v>86</v>
      </c>
      <c r="AY279" s="18" t="s">
        <v>281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605</v>
      </c>
      <c r="BM279" s="242" t="s">
        <v>5102</v>
      </c>
    </row>
    <row r="280" s="2" customFormat="1" ht="24.15" customHeight="1">
      <c r="A280" s="39"/>
      <c r="B280" s="40"/>
      <c r="C280" s="230" t="s">
        <v>1508</v>
      </c>
      <c r="D280" s="230" t="s">
        <v>283</v>
      </c>
      <c r="E280" s="231" t="s">
        <v>5103</v>
      </c>
      <c r="F280" s="232" t="s">
        <v>5104</v>
      </c>
      <c r="G280" s="233" t="s">
        <v>1421</v>
      </c>
      <c r="H280" s="234">
        <v>2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605</v>
      </c>
      <c r="AT280" s="242" t="s">
        <v>283</v>
      </c>
      <c r="AU280" s="242" t="s">
        <v>86</v>
      </c>
      <c r="AY280" s="18" t="s">
        <v>281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605</v>
      </c>
      <c r="BM280" s="242" t="s">
        <v>5105</v>
      </c>
    </row>
    <row r="281" s="2" customFormat="1" ht="55.5" customHeight="1">
      <c r="A281" s="39"/>
      <c r="B281" s="40"/>
      <c r="C281" s="230" t="s">
        <v>1512</v>
      </c>
      <c r="D281" s="230" t="s">
        <v>283</v>
      </c>
      <c r="E281" s="231" t="s">
        <v>5106</v>
      </c>
      <c r="F281" s="232" t="s">
        <v>5107</v>
      </c>
      <c r="G281" s="233" t="s">
        <v>1421</v>
      </c>
      <c r="H281" s="234">
        <v>1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605</v>
      </c>
      <c r="AT281" s="242" t="s">
        <v>283</v>
      </c>
      <c r="AU281" s="242" t="s">
        <v>86</v>
      </c>
      <c r="AY281" s="18" t="s">
        <v>281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605</v>
      </c>
      <c r="BM281" s="242" t="s">
        <v>5108</v>
      </c>
    </row>
    <row r="282" s="2" customFormat="1" ht="49.05" customHeight="1">
      <c r="A282" s="39"/>
      <c r="B282" s="40"/>
      <c r="C282" s="230" t="s">
        <v>1516</v>
      </c>
      <c r="D282" s="230" t="s">
        <v>283</v>
      </c>
      <c r="E282" s="231" t="s">
        <v>5109</v>
      </c>
      <c r="F282" s="232" t="s">
        <v>5110</v>
      </c>
      <c r="G282" s="233" t="s">
        <v>1421</v>
      </c>
      <c r="H282" s="234">
        <v>1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605</v>
      </c>
      <c r="AT282" s="242" t="s">
        <v>283</v>
      </c>
      <c r="AU282" s="242" t="s">
        <v>86</v>
      </c>
      <c r="AY282" s="18" t="s">
        <v>281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605</v>
      </c>
      <c r="BM282" s="242" t="s">
        <v>5111</v>
      </c>
    </row>
    <row r="283" s="2" customFormat="1" ht="49.05" customHeight="1">
      <c r="A283" s="39"/>
      <c r="B283" s="40"/>
      <c r="C283" s="230" t="s">
        <v>1520</v>
      </c>
      <c r="D283" s="230" t="s">
        <v>283</v>
      </c>
      <c r="E283" s="231" t="s">
        <v>5112</v>
      </c>
      <c r="F283" s="232" t="s">
        <v>5113</v>
      </c>
      <c r="G283" s="233" t="s">
        <v>1421</v>
      </c>
      <c r="H283" s="234">
        <v>1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605</v>
      </c>
      <c r="AT283" s="242" t="s">
        <v>283</v>
      </c>
      <c r="AU283" s="242" t="s">
        <v>86</v>
      </c>
      <c r="AY283" s="18" t="s">
        <v>281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605</v>
      </c>
      <c r="BM283" s="242" t="s">
        <v>5114</v>
      </c>
    </row>
    <row r="284" s="2" customFormat="1" ht="44.25" customHeight="1">
      <c r="A284" s="39"/>
      <c r="B284" s="40"/>
      <c r="C284" s="230" t="s">
        <v>1524</v>
      </c>
      <c r="D284" s="230" t="s">
        <v>283</v>
      </c>
      <c r="E284" s="231" t="s">
        <v>5115</v>
      </c>
      <c r="F284" s="232" t="s">
        <v>5116</v>
      </c>
      <c r="G284" s="233" t="s">
        <v>1421</v>
      </c>
      <c r="H284" s="234">
        <v>1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42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605</v>
      </c>
      <c r="AT284" s="242" t="s">
        <v>283</v>
      </c>
      <c r="AU284" s="242" t="s">
        <v>86</v>
      </c>
      <c r="AY284" s="18" t="s">
        <v>281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605</v>
      </c>
      <c r="BM284" s="242" t="s">
        <v>5117</v>
      </c>
    </row>
    <row r="285" s="2" customFormat="1" ht="44.25" customHeight="1">
      <c r="A285" s="39"/>
      <c r="B285" s="40"/>
      <c r="C285" s="230" t="s">
        <v>1528</v>
      </c>
      <c r="D285" s="230" t="s">
        <v>283</v>
      </c>
      <c r="E285" s="231" t="s">
        <v>5118</v>
      </c>
      <c r="F285" s="232" t="s">
        <v>5119</v>
      </c>
      <c r="G285" s="233" t="s">
        <v>1421</v>
      </c>
      <c r="H285" s="234">
        <v>1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42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605</v>
      </c>
      <c r="AT285" s="242" t="s">
        <v>283</v>
      </c>
      <c r="AU285" s="242" t="s">
        <v>86</v>
      </c>
      <c r="AY285" s="18" t="s">
        <v>281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605</v>
      </c>
      <c r="BM285" s="242" t="s">
        <v>5120</v>
      </c>
    </row>
    <row r="286" s="2" customFormat="1" ht="44.25" customHeight="1">
      <c r="A286" s="39"/>
      <c r="B286" s="40"/>
      <c r="C286" s="230" t="s">
        <v>1532</v>
      </c>
      <c r="D286" s="230" t="s">
        <v>283</v>
      </c>
      <c r="E286" s="231" t="s">
        <v>5118</v>
      </c>
      <c r="F286" s="232" t="s">
        <v>5119</v>
      </c>
      <c r="G286" s="233" t="s">
        <v>1421</v>
      </c>
      <c r="H286" s="234">
        <v>1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42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605</v>
      </c>
      <c r="AT286" s="242" t="s">
        <v>283</v>
      </c>
      <c r="AU286" s="242" t="s">
        <v>86</v>
      </c>
      <c r="AY286" s="18" t="s">
        <v>281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605</v>
      </c>
      <c r="BM286" s="242" t="s">
        <v>5121</v>
      </c>
    </row>
    <row r="287" s="2" customFormat="1" ht="44.25" customHeight="1">
      <c r="A287" s="39"/>
      <c r="B287" s="40"/>
      <c r="C287" s="230" t="s">
        <v>1536</v>
      </c>
      <c r="D287" s="230" t="s">
        <v>283</v>
      </c>
      <c r="E287" s="231" t="s">
        <v>5118</v>
      </c>
      <c r="F287" s="232" t="s">
        <v>5119</v>
      </c>
      <c r="G287" s="233" t="s">
        <v>1421</v>
      </c>
      <c r="H287" s="234">
        <v>1</v>
      </c>
      <c r="I287" s="235"/>
      <c r="J287" s="236">
        <f>ROUND(I287*H287,2)</f>
        <v>0</v>
      </c>
      <c r="K287" s="237"/>
      <c r="L287" s="45"/>
      <c r="M287" s="238" t="s">
        <v>1</v>
      </c>
      <c r="N287" s="239" t="s">
        <v>42</v>
      </c>
      <c r="O287" s="92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605</v>
      </c>
      <c r="AT287" s="242" t="s">
        <v>283</v>
      </c>
      <c r="AU287" s="242" t="s">
        <v>86</v>
      </c>
      <c r="AY287" s="18" t="s">
        <v>281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8" t="s">
        <v>84</v>
      </c>
      <c r="BK287" s="243">
        <f>ROUND(I287*H287,2)</f>
        <v>0</v>
      </c>
      <c r="BL287" s="18" t="s">
        <v>605</v>
      </c>
      <c r="BM287" s="242" t="s">
        <v>5122</v>
      </c>
    </row>
    <row r="288" s="2" customFormat="1" ht="44.25" customHeight="1">
      <c r="A288" s="39"/>
      <c r="B288" s="40"/>
      <c r="C288" s="230" t="s">
        <v>1540</v>
      </c>
      <c r="D288" s="230" t="s">
        <v>283</v>
      </c>
      <c r="E288" s="231" t="s">
        <v>5123</v>
      </c>
      <c r="F288" s="232" t="s">
        <v>5124</v>
      </c>
      <c r="G288" s="233" t="s">
        <v>1421</v>
      </c>
      <c r="H288" s="234">
        <v>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605</v>
      </c>
      <c r="AT288" s="242" t="s">
        <v>283</v>
      </c>
      <c r="AU288" s="242" t="s">
        <v>86</v>
      </c>
      <c r="AY288" s="18" t="s">
        <v>281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605</v>
      </c>
      <c r="BM288" s="242" t="s">
        <v>5125</v>
      </c>
    </row>
    <row r="289" s="12" customFormat="1" ht="22.8" customHeight="1">
      <c r="A289" s="12"/>
      <c r="B289" s="214"/>
      <c r="C289" s="215"/>
      <c r="D289" s="216" t="s">
        <v>76</v>
      </c>
      <c r="E289" s="228" t="s">
        <v>1660</v>
      </c>
      <c r="F289" s="228" t="s">
        <v>1661</v>
      </c>
      <c r="G289" s="215"/>
      <c r="H289" s="215"/>
      <c r="I289" s="218"/>
      <c r="J289" s="229">
        <f>BK289</f>
        <v>0</v>
      </c>
      <c r="K289" s="215"/>
      <c r="L289" s="220"/>
      <c r="M289" s="221"/>
      <c r="N289" s="222"/>
      <c r="O289" s="222"/>
      <c r="P289" s="223">
        <f>SUM(P290:P307)</f>
        <v>0</v>
      </c>
      <c r="Q289" s="222"/>
      <c r="R289" s="223">
        <f>SUM(R290:R307)</f>
        <v>0</v>
      </c>
      <c r="S289" s="222"/>
      <c r="T289" s="224">
        <f>SUM(T290:T307)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86</v>
      </c>
      <c r="AT289" s="226" t="s">
        <v>76</v>
      </c>
      <c r="AU289" s="226" t="s">
        <v>84</v>
      </c>
      <c r="AY289" s="225" t="s">
        <v>281</v>
      </c>
      <c r="BK289" s="227">
        <f>SUM(BK290:BK307)</f>
        <v>0</v>
      </c>
    </row>
    <row r="290" s="2" customFormat="1" ht="24.15" customHeight="1">
      <c r="A290" s="39"/>
      <c r="B290" s="40"/>
      <c r="C290" s="230" t="s">
        <v>1544</v>
      </c>
      <c r="D290" s="230" t="s">
        <v>283</v>
      </c>
      <c r="E290" s="231" t="s">
        <v>1685</v>
      </c>
      <c r="F290" s="232" t="s">
        <v>1686</v>
      </c>
      <c r="G290" s="233" t="s">
        <v>321</v>
      </c>
      <c r="H290" s="234">
        <v>239.56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605</v>
      </c>
      <c r="AT290" s="242" t="s">
        <v>283</v>
      </c>
      <c r="AU290" s="242" t="s">
        <v>86</v>
      </c>
      <c r="AY290" s="18" t="s">
        <v>281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605</v>
      </c>
      <c r="BM290" s="242" t="s">
        <v>5126</v>
      </c>
    </row>
    <row r="291" s="13" customFormat="1">
      <c r="A291" s="13"/>
      <c r="B291" s="244"/>
      <c r="C291" s="245"/>
      <c r="D291" s="246" t="s">
        <v>288</v>
      </c>
      <c r="E291" s="247" t="s">
        <v>1</v>
      </c>
      <c r="F291" s="248" t="s">
        <v>5127</v>
      </c>
      <c r="G291" s="245"/>
      <c r="H291" s="249">
        <v>49.280000000000001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288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281</v>
      </c>
    </row>
    <row r="292" s="13" customFormat="1">
      <c r="A292" s="13"/>
      <c r="B292" s="244"/>
      <c r="C292" s="245"/>
      <c r="D292" s="246" t="s">
        <v>288</v>
      </c>
      <c r="E292" s="247" t="s">
        <v>1</v>
      </c>
      <c r="F292" s="248" t="s">
        <v>1690</v>
      </c>
      <c r="G292" s="245"/>
      <c r="H292" s="249">
        <v>4.8399999999999999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288</v>
      </c>
      <c r="AU292" s="255" t="s">
        <v>86</v>
      </c>
      <c r="AV292" s="13" t="s">
        <v>86</v>
      </c>
      <c r="AW292" s="13" t="s">
        <v>33</v>
      </c>
      <c r="AX292" s="13" t="s">
        <v>77</v>
      </c>
      <c r="AY292" s="255" t="s">
        <v>281</v>
      </c>
    </row>
    <row r="293" s="13" customFormat="1">
      <c r="A293" s="13"/>
      <c r="B293" s="244"/>
      <c r="C293" s="245"/>
      <c r="D293" s="246" t="s">
        <v>288</v>
      </c>
      <c r="E293" s="247" t="s">
        <v>1</v>
      </c>
      <c r="F293" s="248" t="s">
        <v>5128</v>
      </c>
      <c r="G293" s="245"/>
      <c r="H293" s="249">
        <v>105.59999999999999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288</v>
      </c>
      <c r="AU293" s="255" t="s">
        <v>86</v>
      </c>
      <c r="AV293" s="13" t="s">
        <v>86</v>
      </c>
      <c r="AW293" s="13" t="s">
        <v>33</v>
      </c>
      <c r="AX293" s="13" t="s">
        <v>77</v>
      </c>
      <c r="AY293" s="255" t="s">
        <v>281</v>
      </c>
    </row>
    <row r="294" s="13" customFormat="1">
      <c r="A294" s="13"/>
      <c r="B294" s="244"/>
      <c r="C294" s="245"/>
      <c r="D294" s="246" t="s">
        <v>288</v>
      </c>
      <c r="E294" s="247" t="s">
        <v>1</v>
      </c>
      <c r="F294" s="248" t="s">
        <v>1689</v>
      </c>
      <c r="G294" s="245"/>
      <c r="H294" s="249">
        <v>6.5999999999999996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288</v>
      </c>
      <c r="AU294" s="255" t="s">
        <v>86</v>
      </c>
      <c r="AV294" s="13" t="s">
        <v>86</v>
      </c>
      <c r="AW294" s="13" t="s">
        <v>33</v>
      </c>
      <c r="AX294" s="13" t="s">
        <v>77</v>
      </c>
      <c r="AY294" s="255" t="s">
        <v>281</v>
      </c>
    </row>
    <row r="295" s="13" customFormat="1">
      <c r="A295" s="13"/>
      <c r="B295" s="244"/>
      <c r="C295" s="245"/>
      <c r="D295" s="246" t="s">
        <v>288</v>
      </c>
      <c r="E295" s="247" t="s">
        <v>1</v>
      </c>
      <c r="F295" s="248" t="s">
        <v>5129</v>
      </c>
      <c r="G295" s="245"/>
      <c r="H295" s="249">
        <v>9.6799999999999997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288</v>
      </c>
      <c r="AU295" s="255" t="s">
        <v>86</v>
      </c>
      <c r="AV295" s="13" t="s">
        <v>86</v>
      </c>
      <c r="AW295" s="13" t="s">
        <v>33</v>
      </c>
      <c r="AX295" s="13" t="s">
        <v>77</v>
      </c>
      <c r="AY295" s="255" t="s">
        <v>281</v>
      </c>
    </row>
    <row r="296" s="13" customFormat="1">
      <c r="A296" s="13"/>
      <c r="B296" s="244"/>
      <c r="C296" s="245"/>
      <c r="D296" s="246" t="s">
        <v>288</v>
      </c>
      <c r="E296" s="247" t="s">
        <v>1</v>
      </c>
      <c r="F296" s="248" t="s">
        <v>5130</v>
      </c>
      <c r="G296" s="245"/>
      <c r="H296" s="249">
        <v>56.32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288</v>
      </c>
      <c r="AU296" s="255" t="s">
        <v>86</v>
      </c>
      <c r="AV296" s="13" t="s">
        <v>86</v>
      </c>
      <c r="AW296" s="13" t="s">
        <v>33</v>
      </c>
      <c r="AX296" s="13" t="s">
        <v>77</v>
      </c>
      <c r="AY296" s="255" t="s">
        <v>281</v>
      </c>
    </row>
    <row r="297" s="13" customFormat="1">
      <c r="A297" s="13"/>
      <c r="B297" s="244"/>
      <c r="C297" s="245"/>
      <c r="D297" s="246" t="s">
        <v>288</v>
      </c>
      <c r="E297" s="247" t="s">
        <v>1</v>
      </c>
      <c r="F297" s="248" t="s">
        <v>5131</v>
      </c>
      <c r="G297" s="245"/>
      <c r="H297" s="249">
        <v>3.8399999999999999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288</v>
      </c>
      <c r="AU297" s="255" t="s">
        <v>86</v>
      </c>
      <c r="AV297" s="13" t="s">
        <v>86</v>
      </c>
      <c r="AW297" s="13" t="s">
        <v>33</v>
      </c>
      <c r="AX297" s="13" t="s">
        <v>77</v>
      </c>
      <c r="AY297" s="255" t="s">
        <v>281</v>
      </c>
    </row>
    <row r="298" s="13" customFormat="1">
      <c r="A298" s="13"/>
      <c r="B298" s="244"/>
      <c r="C298" s="245"/>
      <c r="D298" s="246" t="s">
        <v>288</v>
      </c>
      <c r="E298" s="247" t="s">
        <v>1</v>
      </c>
      <c r="F298" s="248" t="s">
        <v>5132</v>
      </c>
      <c r="G298" s="245"/>
      <c r="H298" s="249">
        <v>1.44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288</v>
      </c>
      <c r="AU298" s="255" t="s">
        <v>86</v>
      </c>
      <c r="AV298" s="13" t="s">
        <v>86</v>
      </c>
      <c r="AW298" s="13" t="s">
        <v>33</v>
      </c>
      <c r="AX298" s="13" t="s">
        <v>77</v>
      </c>
      <c r="AY298" s="255" t="s">
        <v>281</v>
      </c>
    </row>
    <row r="299" s="13" customFormat="1">
      <c r="A299" s="13"/>
      <c r="B299" s="244"/>
      <c r="C299" s="245"/>
      <c r="D299" s="246" t="s">
        <v>288</v>
      </c>
      <c r="E299" s="247" t="s">
        <v>1</v>
      </c>
      <c r="F299" s="248" t="s">
        <v>5133</v>
      </c>
      <c r="G299" s="245"/>
      <c r="H299" s="249">
        <v>1.96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288</v>
      </c>
      <c r="AU299" s="255" t="s">
        <v>86</v>
      </c>
      <c r="AV299" s="13" t="s">
        <v>86</v>
      </c>
      <c r="AW299" s="13" t="s">
        <v>33</v>
      </c>
      <c r="AX299" s="13" t="s">
        <v>77</v>
      </c>
      <c r="AY299" s="255" t="s">
        <v>281</v>
      </c>
    </row>
    <row r="300" s="14" customFormat="1">
      <c r="A300" s="14"/>
      <c r="B300" s="256"/>
      <c r="C300" s="257"/>
      <c r="D300" s="246" t="s">
        <v>288</v>
      </c>
      <c r="E300" s="258" t="s">
        <v>1</v>
      </c>
      <c r="F300" s="259" t="s">
        <v>290</v>
      </c>
      <c r="G300" s="257"/>
      <c r="H300" s="260">
        <v>239.56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288</v>
      </c>
      <c r="AU300" s="266" t="s">
        <v>86</v>
      </c>
      <c r="AV300" s="14" t="s">
        <v>119</v>
      </c>
      <c r="AW300" s="14" t="s">
        <v>33</v>
      </c>
      <c r="AX300" s="14" t="s">
        <v>84</v>
      </c>
      <c r="AY300" s="266" t="s">
        <v>281</v>
      </c>
    </row>
    <row r="301" s="2" customFormat="1" ht="66.75" customHeight="1">
      <c r="A301" s="39"/>
      <c r="B301" s="40"/>
      <c r="C301" s="230" t="s">
        <v>1548</v>
      </c>
      <c r="D301" s="230" t="s">
        <v>283</v>
      </c>
      <c r="E301" s="231" t="s">
        <v>1680</v>
      </c>
      <c r="F301" s="232" t="s">
        <v>1681</v>
      </c>
      <c r="G301" s="233" t="s">
        <v>1421</v>
      </c>
      <c r="H301" s="234">
        <v>1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605</v>
      </c>
      <c r="AT301" s="242" t="s">
        <v>283</v>
      </c>
      <c r="AU301" s="242" t="s">
        <v>86</v>
      </c>
      <c r="AY301" s="18" t="s">
        <v>281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605</v>
      </c>
      <c r="BM301" s="242" t="s">
        <v>5134</v>
      </c>
    </row>
    <row r="302" s="2" customFormat="1">
      <c r="A302" s="39"/>
      <c r="B302" s="40"/>
      <c r="C302" s="41"/>
      <c r="D302" s="246" t="s">
        <v>1671</v>
      </c>
      <c r="E302" s="41"/>
      <c r="F302" s="292" t="s">
        <v>5135</v>
      </c>
      <c r="G302" s="41"/>
      <c r="H302" s="41"/>
      <c r="I302" s="293"/>
      <c r="J302" s="41"/>
      <c r="K302" s="41"/>
      <c r="L302" s="45"/>
      <c r="M302" s="294"/>
      <c r="N302" s="29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1671</v>
      </c>
      <c r="AU302" s="18" t="s">
        <v>86</v>
      </c>
    </row>
    <row r="303" s="2" customFormat="1" ht="24.15" customHeight="1">
      <c r="A303" s="39"/>
      <c r="B303" s="40"/>
      <c r="C303" s="230" t="s">
        <v>1552</v>
      </c>
      <c r="D303" s="230" t="s">
        <v>283</v>
      </c>
      <c r="E303" s="231" t="s">
        <v>1701</v>
      </c>
      <c r="F303" s="232" t="s">
        <v>1702</v>
      </c>
      <c r="G303" s="233" t="s">
        <v>1697</v>
      </c>
      <c r="H303" s="234">
        <v>115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605</v>
      </c>
      <c r="AT303" s="242" t="s">
        <v>283</v>
      </c>
      <c r="AU303" s="242" t="s">
        <v>86</v>
      </c>
      <c r="AY303" s="18" t="s">
        <v>281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605</v>
      </c>
      <c r="BM303" s="242" t="s">
        <v>5136</v>
      </c>
    </row>
    <row r="304" s="2" customFormat="1">
      <c r="A304" s="39"/>
      <c r="B304" s="40"/>
      <c r="C304" s="41"/>
      <c r="D304" s="246" t="s">
        <v>1671</v>
      </c>
      <c r="E304" s="41"/>
      <c r="F304" s="292" t="s">
        <v>5137</v>
      </c>
      <c r="G304" s="41"/>
      <c r="H304" s="41"/>
      <c r="I304" s="293"/>
      <c r="J304" s="41"/>
      <c r="K304" s="41"/>
      <c r="L304" s="45"/>
      <c r="M304" s="294"/>
      <c r="N304" s="29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1671</v>
      </c>
      <c r="AU304" s="18" t="s">
        <v>86</v>
      </c>
    </row>
    <row r="305" s="2" customFormat="1" ht="24.15" customHeight="1">
      <c r="A305" s="39"/>
      <c r="B305" s="40"/>
      <c r="C305" s="230" t="s">
        <v>2012</v>
      </c>
      <c r="D305" s="230" t="s">
        <v>283</v>
      </c>
      <c r="E305" s="231" t="s">
        <v>1695</v>
      </c>
      <c r="F305" s="232" t="s">
        <v>5138</v>
      </c>
      <c r="G305" s="233" t="s">
        <v>1697</v>
      </c>
      <c r="H305" s="234">
        <v>115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605</v>
      </c>
      <c r="AT305" s="242" t="s">
        <v>283</v>
      </c>
      <c r="AU305" s="242" t="s">
        <v>86</v>
      </c>
      <c r="AY305" s="18" t="s">
        <v>281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605</v>
      </c>
      <c r="BM305" s="242" t="s">
        <v>5139</v>
      </c>
    </row>
    <row r="306" s="2" customFormat="1">
      <c r="A306" s="39"/>
      <c r="B306" s="40"/>
      <c r="C306" s="41"/>
      <c r="D306" s="246" t="s">
        <v>1671</v>
      </c>
      <c r="E306" s="41"/>
      <c r="F306" s="292" t="s">
        <v>1699</v>
      </c>
      <c r="G306" s="41"/>
      <c r="H306" s="41"/>
      <c r="I306" s="293"/>
      <c r="J306" s="41"/>
      <c r="K306" s="41"/>
      <c r="L306" s="45"/>
      <c r="M306" s="294"/>
      <c r="N306" s="29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1671</v>
      </c>
      <c r="AU306" s="18" t="s">
        <v>86</v>
      </c>
    </row>
    <row r="307" s="2" customFormat="1" ht="24.15" customHeight="1">
      <c r="A307" s="39"/>
      <c r="B307" s="40"/>
      <c r="C307" s="230" t="s">
        <v>1560</v>
      </c>
      <c r="D307" s="230" t="s">
        <v>283</v>
      </c>
      <c r="E307" s="231" t="s">
        <v>1710</v>
      </c>
      <c r="F307" s="232" t="s">
        <v>1711</v>
      </c>
      <c r="G307" s="233" t="s">
        <v>1712</v>
      </c>
      <c r="H307" s="296"/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42</v>
      </c>
      <c r="O307" s="92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605</v>
      </c>
      <c r="AT307" s="242" t="s">
        <v>283</v>
      </c>
      <c r="AU307" s="242" t="s">
        <v>86</v>
      </c>
      <c r="AY307" s="18" t="s">
        <v>281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8" t="s">
        <v>84</v>
      </c>
      <c r="BK307" s="243">
        <f>ROUND(I307*H307,2)</f>
        <v>0</v>
      </c>
      <c r="BL307" s="18" t="s">
        <v>605</v>
      </c>
      <c r="BM307" s="242" t="s">
        <v>5140</v>
      </c>
    </row>
    <row r="308" s="12" customFormat="1" ht="22.8" customHeight="1">
      <c r="A308" s="12"/>
      <c r="B308" s="214"/>
      <c r="C308" s="215"/>
      <c r="D308" s="216" t="s">
        <v>76</v>
      </c>
      <c r="E308" s="228" t="s">
        <v>783</v>
      </c>
      <c r="F308" s="228" t="s">
        <v>1714</v>
      </c>
      <c r="G308" s="215"/>
      <c r="H308" s="215"/>
      <c r="I308" s="218"/>
      <c r="J308" s="229">
        <f>BK308</f>
        <v>0</v>
      </c>
      <c r="K308" s="215"/>
      <c r="L308" s="220"/>
      <c r="M308" s="221"/>
      <c r="N308" s="222"/>
      <c r="O308" s="222"/>
      <c r="P308" s="223">
        <f>SUM(P309:P321)</f>
        <v>0</v>
      </c>
      <c r="Q308" s="222"/>
      <c r="R308" s="223">
        <f>SUM(R309:R321)</f>
        <v>7.9570153000000001</v>
      </c>
      <c r="S308" s="222"/>
      <c r="T308" s="224">
        <f>SUM(T309:T321)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5" t="s">
        <v>86</v>
      </c>
      <c r="AT308" s="226" t="s">
        <v>76</v>
      </c>
      <c r="AU308" s="226" t="s">
        <v>84</v>
      </c>
      <c r="AY308" s="225" t="s">
        <v>281</v>
      </c>
      <c r="BK308" s="227">
        <f>SUM(BK309:BK321)</f>
        <v>0</v>
      </c>
    </row>
    <row r="309" s="2" customFormat="1" ht="16.5" customHeight="1">
      <c r="A309" s="39"/>
      <c r="B309" s="40"/>
      <c r="C309" s="230" t="s">
        <v>1564</v>
      </c>
      <c r="D309" s="230" t="s">
        <v>283</v>
      </c>
      <c r="E309" s="231" t="s">
        <v>1716</v>
      </c>
      <c r="F309" s="232" t="s">
        <v>1717</v>
      </c>
      <c r="G309" s="233" t="s">
        <v>321</v>
      </c>
      <c r="H309" s="234">
        <v>239.93799999999999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0.00029999999999999997</v>
      </c>
      <c r="R309" s="240">
        <f>Q309*H309</f>
        <v>0.071981399999999987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605</v>
      </c>
      <c r="AT309" s="242" t="s">
        <v>283</v>
      </c>
      <c r="AU309" s="242" t="s">
        <v>86</v>
      </c>
      <c r="AY309" s="18" t="s">
        <v>281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605</v>
      </c>
      <c r="BM309" s="242" t="s">
        <v>5141</v>
      </c>
    </row>
    <row r="310" s="13" customFormat="1">
      <c r="A310" s="13"/>
      <c r="B310" s="244"/>
      <c r="C310" s="245"/>
      <c r="D310" s="246" t="s">
        <v>288</v>
      </c>
      <c r="E310" s="247" t="s">
        <v>1</v>
      </c>
      <c r="F310" s="248" t="s">
        <v>5142</v>
      </c>
      <c r="G310" s="245"/>
      <c r="H310" s="249">
        <v>239.93799999999999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288</v>
      </c>
      <c r="AU310" s="255" t="s">
        <v>86</v>
      </c>
      <c r="AV310" s="13" t="s">
        <v>86</v>
      </c>
      <c r="AW310" s="13" t="s">
        <v>33</v>
      </c>
      <c r="AX310" s="13" t="s">
        <v>84</v>
      </c>
      <c r="AY310" s="255" t="s">
        <v>281</v>
      </c>
    </row>
    <row r="311" s="2" customFormat="1" ht="21.75" customHeight="1">
      <c r="A311" s="39"/>
      <c r="B311" s="40"/>
      <c r="C311" s="230" t="s">
        <v>1568</v>
      </c>
      <c r="D311" s="230" t="s">
        <v>283</v>
      </c>
      <c r="E311" s="231" t="s">
        <v>1720</v>
      </c>
      <c r="F311" s="232" t="s">
        <v>1721</v>
      </c>
      <c r="G311" s="233" t="s">
        <v>321</v>
      </c>
      <c r="H311" s="234">
        <v>147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0.0045500000000000002</v>
      </c>
      <c r="R311" s="240">
        <f>Q311*H311</f>
        <v>0.66885000000000006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605</v>
      </c>
      <c r="AT311" s="242" t="s">
        <v>283</v>
      </c>
      <c r="AU311" s="242" t="s">
        <v>86</v>
      </c>
      <c r="AY311" s="18" t="s">
        <v>281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605</v>
      </c>
      <c r="BM311" s="242" t="s">
        <v>5143</v>
      </c>
    </row>
    <row r="312" s="2" customFormat="1" ht="33" customHeight="1">
      <c r="A312" s="39"/>
      <c r="B312" s="40"/>
      <c r="C312" s="230" t="s">
        <v>1572</v>
      </c>
      <c r="D312" s="230" t="s">
        <v>283</v>
      </c>
      <c r="E312" s="231" t="s">
        <v>1724</v>
      </c>
      <c r="F312" s="232" t="s">
        <v>1725</v>
      </c>
      <c r="G312" s="233" t="s">
        <v>410</v>
      </c>
      <c r="H312" s="234">
        <v>234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0.00042999999999999999</v>
      </c>
      <c r="R312" s="240">
        <f>Q312*H312</f>
        <v>0.10062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605</v>
      </c>
      <c r="AT312" s="242" t="s">
        <v>283</v>
      </c>
      <c r="AU312" s="242" t="s">
        <v>86</v>
      </c>
      <c r="AY312" s="18" t="s">
        <v>281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605</v>
      </c>
      <c r="BM312" s="242" t="s">
        <v>5144</v>
      </c>
    </row>
    <row r="313" s="2" customFormat="1" ht="16.5" customHeight="1">
      <c r="A313" s="39"/>
      <c r="B313" s="40"/>
      <c r="C313" s="281" t="s">
        <v>1576</v>
      </c>
      <c r="D313" s="281" t="s">
        <v>1084</v>
      </c>
      <c r="E313" s="282" t="s">
        <v>1728</v>
      </c>
      <c r="F313" s="283" t="s">
        <v>1729</v>
      </c>
      <c r="G313" s="284" t="s">
        <v>410</v>
      </c>
      <c r="H313" s="285">
        <v>257</v>
      </c>
      <c r="I313" s="286"/>
      <c r="J313" s="287">
        <f>ROUND(I313*H313,2)</f>
        <v>0</v>
      </c>
      <c r="K313" s="288"/>
      <c r="L313" s="289"/>
      <c r="M313" s="290" t="s">
        <v>1</v>
      </c>
      <c r="N313" s="291" t="s">
        <v>42</v>
      </c>
      <c r="O313" s="92"/>
      <c r="P313" s="240">
        <f>O313*H313</f>
        <v>0</v>
      </c>
      <c r="Q313" s="240">
        <v>0.021999999999999999</v>
      </c>
      <c r="R313" s="240">
        <f>Q313*H313</f>
        <v>5.6539999999999999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706</v>
      </c>
      <c r="AT313" s="242" t="s">
        <v>1084</v>
      </c>
      <c r="AU313" s="242" t="s">
        <v>86</v>
      </c>
      <c r="AY313" s="18" t="s">
        <v>281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605</v>
      </c>
      <c r="BM313" s="242" t="s">
        <v>5145</v>
      </c>
    </row>
    <row r="314" s="13" customFormat="1">
      <c r="A314" s="13"/>
      <c r="B314" s="244"/>
      <c r="C314" s="245"/>
      <c r="D314" s="246" t="s">
        <v>288</v>
      </c>
      <c r="E314" s="245"/>
      <c r="F314" s="248" t="s">
        <v>5146</v>
      </c>
      <c r="G314" s="245"/>
      <c r="H314" s="249">
        <v>257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288</v>
      </c>
      <c r="AU314" s="255" t="s">
        <v>86</v>
      </c>
      <c r="AV314" s="13" t="s">
        <v>86</v>
      </c>
      <c r="AW314" s="13" t="s">
        <v>4</v>
      </c>
      <c r="AX314" s="13" t="s">
        <v>84</v>
      </c>
      <c r="AY314" s="255" t="s">
        <v>281</v>
      </c>
    </row>
    <row r="315" s="2" customFormat="1" ht="33" customHeight="1">
      <c r="A315" s="39"/>
      <c r="B315" s="40"/>
      <c r="C315" s="230" t="s">
        <v>1580</v>
      </c>
      <c r="D315" s="230" t="s">
        <v>283</v>
      </c>
      <c r="E315" s="231" t="s">
        <v>1733</v>
      </c>
      <c r="F315" s="232" t="s">
        <v>1734</v>
      </c>
      <c r="G315" s="233" t="s">
        <v>321</v>
      </c>
      <c r="H315" s="234">
        <v>147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0.0051999999999999998</v>
      </c>
      <c r="R315" s="240">
        <f>Q315*H315</f>
        <v>0.76439999999999997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605</v>
      </c>
      <c r="AT315" s="242" t="s">
        <v>283</v>
      </c>
      <c r="AU315" s="242" t="s">
        <v>86</v>
      </c>
      <c r="AY315" s="18" t="s">
        <v>281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605</v>
      </c>
      <c r="BM315" s="242" t="s">
        <v>5147</v>
      </c>
    </row>
    <row r="316" s="2" customFormat="1" ht="16.5" customHeight="1">
      <c r="A316" s="39"/>
      <c r="B316" s="40"/>
      <c r="C316" s="281" t="s">
        <v>1584</v>
      </c>
      <c r="D316" s="281" t="s">
        <v>1084</v>
      </c>
      <c r="E316" s="282" t="s">
        <v>1737</v>
      </c>
      <c r="F316" s="283" t="s">
        <v>1738</v>
      </c>
      <c r="G316" s="284" t="s">
        <v>321</v>
      </c>
      <c r="H316" s="285">
        <v>162</v>
      </c>
      <c r="I316" s="286"/>
      <c r="J316" s="287">
        <f>ROUND(I316*H316,2)</f>
        <v>0</v>
      </c>
      <c r="K316" s="288"/>
      <c r="L316" s="289"/>
      <c r="M316" s="290" t="s">
        <v>1</v>
      </c>
      <c r="N316" s="291" t="s">
        <v>42</v>
      </c>
      <c r="O316" s="92"/>
      <c r="P316" s="240">
        <f>O316*H316</f>
        <v>0</v>
      </c>
      <c r="Q316" s="240">
        <v>0.00198</v>
      </c>
      <c r="R316" s="240">
        <f>Q316*H316</f>
        <v>0.32075999999999999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706</v>
      </c>
      <c r="AT316" s="242" t="s">
        <v>1084</v>
      </c>
      <c r="AU316" s="242" t="s">
        <v>86</v>
      </c>
      <c r="AY316" s="18" t="s">
        <v>281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605</v>
      </c>
      <c r="BM316" s="242" t="s">
        <v>5148</v>
      </c>
    </row>
    <row r="317" s="13" customFormat="1">
      <c r="A317" s="13"/>
      <c r="B317" s="244"/>
      <c r="C317" s="245"/>
      <c r="D317" s="246" t="s">
        <v>288</v>
      </c>
      <c r="E317" s="245"/>
      <c r="F317" s="248" t="s">
        <v>5149</v>
      </c>
      <c r="G317" s="245"/>
      <c r="H317" s="249">
        <v>162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288</v>
      </c>
      <c r="AU317" s="255" t="s">
        <v>86</v>
      </c>
      <c r="AV317" s="13" t="s">
        <v>86</v>
      </c>
      <c r="AW317" s="13" t="s">
        <v>4</v>
      </c>
      <c r="AX317" s="13" t="s">
        <v>84</v>
      </c>
      <c r="AY317" s="255" t="s">
        <v>281</v>
      </c>
    </row>
    <row r="318" s="2" customFormat="1" ht="24.15" customHeight="1">
      <c r="A318" s="39"/>
      <c r="B318" s="40"/>
      <c r="C318" s="230" t="s">
        <v>1588</v>
      </c>
      <c r="D318" s="230" t="s">
        <v>283</v>
      </c>
      <c r="E318" s="231" t="s">
        <v>1742</v>
      </c>
      <c r="F318" s="232" t="s">
        <v>1743</v>
      </c>
      <c r="G318" s="233" t="s">
        <v>321</v>
      </c>
      <c r="H318" s="234">
        <v>239.93799999999999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0.0015</v>
      </c>
      <c r="R318" s="240">
        <f>Q318*H318</f>
        <v>0.35990699999999998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605</v>
      </c>
      <c r="AT318" s="242" t="s">
        <v>283</v>
      </c>
      <c r="AU318" s="242" t="s">
        <v>86</v>
      </c>
      <c r="AY318" s="18" t="s">
        <v>281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605</v>
      </c>
      <c r="BM318" s="242" t="s">
        <v>5150</v>
      </c>
    </row>
    <row r="319" s="2" customFormat="1" ht="16.5" customHeight="1">
      <c r="A319" s="39"/>
      <c r="B319" s="40"/>
      <c r="C319" s="230" t="s">
        <v>1592</v>
      </c>
      <c r="D319" s="230" t="s">
        <v>283</v>
      </c>
      <c r="E319" s="231" t="s">
        <v>1746</v>
      </c>
      <c r="F319" s="232" t="s">
        <v>1747</v>
      </c>
      <c r="G319" s="233" t="s">
        <v>410</v>
      </c>
      <c r="H319" s="234">
        <v>150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3.0000000000000001E-05</v>
      </c>
      <c r="R319" s="240">
        <f>Q319*H319</f>
        <v>0.0045000000000000005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605</v>
      </c>
      <c r="AT319" s="242" t="s">
        <v>283</v>
      </c>
      <c r="AU319" s="242" t="s">
        <v>86</v>
      </c>
      <c r="AY319" s="18" t="s">
        <v>281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605</v>
      </c>
      <c r="BM319" s="242" t="s">
        <v>5151</v>
      </c>
    </row>
    <row r="320" s="2" customFormat="1" ht="24.15" customHeight="1">
      <c r="A320" s="39"/>
      <c r="B320" s="40"/>
      <c r="C320" s="230" t="s">
        <v>1596</v>
      </c>
      <c r="D320" s="230" t="s">
        <v>283</v>
      </c>
      <c r="E320" s="231" t="s">
        <v>1750</v>
      </c>
      <c r="F320" s="232" t="s">
        <v>1751</v>
      </c>
      <c r="G320" s="233" t="s">
        <v>321</v>
      </c>
      <c r="H320" s="234">
        <v>239.93799999999999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5.0000000000000002E-05</v>
      </c>
      <c r="R320" s="240">
        <f>Q320*H320</f>
        <v>0.0119969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605</v>
      </c>
      <c r="AT320" s="242" t="s">
        <v>283</v>
      </c>
      <c r="AU320" s="242" t="s">
        <v>86</v>
      </c>
      <c r="AY320" s="18" t="s">
        <v>281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605</v>
      </c>
      <c r="BM320" s="242" t="s">
        <v>5152</v>
      </c>
    </row>
    <row r="321" s="2" customFormat="1" ht="24.15" customHeight="1">
      <c r="A321" s="39"/>
      <c r="B321" s="40"/>
      <c r="C321" s="230" t="s">
        <v>1600</v>
      </c>
      <c r="D321" s="230" t="s">
        <v>283</v>
      </c>
      <c r="E321" s="231" t="s">
        <v>1754</v>
      </c>
      <c r="F321" s="232" t="s">
        <v>1755</v>
      </c>
      <c r="G321" s="233" t="s">
        <v>304</v>
      </c>
      <c r="H321" s="234">
        <v>7.9569999999999999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605</v>
      </c>
      <c r="AT321" s="242" t="s">
        <v>283</v>
      </c>
      <c r="AU321" s="242" t="s">
        <v>86</v>
      </c>
      <c r="AY321" s="18" t="s">
        <v>281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605</v>
      </c>
      <c r="BM321" s="242" t="s">
        <v>5153</v>
      </c>
    </row>
    <row r="322" s="12" customFormat="1" ht="22.8" customHeight="1">
      <c r="A322" s="12"/>
      <c r="B322" s="214"/>
      <c r="C322" s="215"/>
      <c r="D322" s="216" t="s">
        <v>76</v>
      </c>
      <c r="E322" s="228" t="s">
        <v>828</v>
      </c>
      <c r="F322" s="228" t="s">
        <v>829</v>
      </c>
      <c r="G322" s="215"/>
      <c r="H322" s="215"/>
      <c r="I322" s="218"/>
      <c r="J322" s="229">
        <f>BK322</f>
        <v>0</v>
      </c>
      <c r="K322" s="215"/>
      <c r="L322" s="220"/>
      <c r="M322" s="221"/>
      <c r="N322" s="222"/>
      <c r="O322" s="222"/>
      <c r="P322" s="223">
        <f>SUM(P323:P341)</f>
        <v>0</v>
      </c>
      <c r="Q322" s="222"/>
      <c r="R322" s="223">
        <f>SUM(R323:R341)</f>
        <v>10.603903450000003</v>
      </c>
      <c r="S322" s="222"/>
      <c r="T322" s="224">
        <f>SUM(T323:T341)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5" t="s">
        <v>86</v>
      </c>
      <c r="AT322" s="226" t="s">
        <v>76</v>
      </c>
      <c r="AU322" s="226" t="s">
        <v>84</v>
      </c>
      <c r="AY322" s="225" t="s">
        <v>281</v>
      </c>
      <c r="BK322" s="227">
        <f>SUM(BK323:BK341)</f>
        <v>0</v>
      </c>
    </row>
    <row r="323" s="2" customFormat="1" ht="24.15" customHeight="1">
      <c r="A323" s="39"/>
      <c r="B323" s="40"/>
      <c r="C323" s="230" t="s">
        <v>1604</v>
      </c>
      <c r="D323" s="230" t="s">
        <v>283</v>
      </c>
      <c r="E323" s="231" t="s">
        <v>1758</v>
      </c>
      <c r="F323" s="232" t="s">
        <v>1759</v>
      </c>
      <c r="G323" s="233" t="s">
        <v>321</v>
      </c>
      <c r="H323" s="234">
        <v>1194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605</v>
      </c>
      <c r="AT323" s="242" t="s">
        <v>283</v>
      </c>
      <c r="AU323" s="242" t="s">
        <v>86</v>
      </c>
      <c r="AY323" s="18" t="s">
        <v>281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605</v>
      </c>
      <c r="BM323" s="242" t="s">
        <v>5154</v>
      </c>
    </row>
    <row r="324" s="13" customFormat="1">
      <c r="A324" s="13"/>
      <c r="B324" s="244"/>
      <c r="C324" s="245"/>
      <c r="D324" s="246" t="s">
        <v>288</v>
      </c>
      <c r="E324" s="247" t="s">
        <v>1</v>
      </c>
      <c r="F324" s="248" t="s">
        <v>5155</v>
      </c>
      <c r="G324" s="245"/>
      <c r="H324" s="249">
        <v>1194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288</v>
      </c>
      <c r="AU324" s="255" t="s">
        <v>86</v>
      </c>
      <c r="AV324" s="13" t="s">
        <v>86</v>
      </c>
      <c r="AW324" s="13" t="s">
        <v>33</v>
      </c>
      <c r="AX324" s="13" t="s">
        <v>84</v>
      </c>
      <c r="AY324" s="255" t="s">
        <v>281</v>
      </c>
    </row>
    <row r="325" s="2" customFormat="1" ht="16.5" customHeight="1">
      <c r="A325" s="39"/>
      <c r="B325" s="40"/>
      <c r="C325" s="230" t="s">
        <v>1608</v>
      </c>
      <c r="D325" s="230" t="s">
        <v>283</v>
      </c>
      <c r="E325" s="231" t="s">
        <v>1762</v>
      </c>
      <c r="F325" s="232" t="s">
        <v>1763</v>
      </c>
      <c r="G325" s="233" t="s">
        <v>321</v>
      </c>
      <c r="H325" s="234">
        <v>1194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605</v>
      </c>
      <c r="AT325" s="242" t="s">
        <v>283</v>
      </c>
      <c r="AU325" s="242" t="s">
        <v>86</v>
      </c>
      <c r="AY325" s="18" t="s">
        <v>281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605</v>
      </c>
      <c r="BM325" s="242" t="s">
        <v>5156</v>
      </c>
    </row>
    <row r="326" s="2" customFormat="1" ht="24.15" customHeight="1">
      <c r="A326" s="39"/>
      <c r="B326" s="40"/>
      <c r="C326" s="230" t="s">
        <v>1612</v>
      </c>
      <c r="D326" s="230" t="s">
        <v>283</v>
      </c>
      <c r="E326" s="231" t="s">
        <v>1766</v>
      </c>
      <c r="F326" s="232" t="s">
        <v>1767</v>
      </c>
      <c r="G326" s="233" t="s">
        <v>321</v>
      </c>
      <c r="H326" s="234">
        <v>1194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3.0000000000000001E-05</v>
      </c>
      <c r="R326" s="240">
        <f>Q326*H326</f>
        <v>0.035819999999999998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605</v>
      </c>
      <c r="AT326" s="242" t="s">
        <v>283</v>
      </c>
      <c r="AU326" s="242" t="s">
        <v>86</v>
      </c>
      <c r="AY326" s="18" t="s">
        <v>281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605</v>
      </c>
      <c r="BM326" s="242" t="s">
        <v>5157</v>
      </c>
    </row>
    <row r="327" s="2" customFormat="1" ht="33" customHeight="1">
      <c r="A327" s="39"/>
      <c r="B327" s="40"/>
      <c r="C327" s="230" t="s">
        <v>1616</v>
      </c>
      <c r="D327" s="230" t="s">
        <v>283</v>
      </c>
      <c r="E327" s="231" t="s">
        <v>1770</v>
      </c>
      <c r="F327" s="232" t="s">
        <v>1771</v>
      </c>
      <c r="G327" s="233" t="s">
        <v>321</v>
      </c>
      <c r="H327" s="234">
        <v>1194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0.0045500000000000002</v>
      </c>
      <c r="R327" s="240">
        <f>Q327*H327</f>
        <v>5.4327000000000005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605</v>
      </c>
      <c r="AT327" s="242" t="s">
        <v>283</v>
      </c>
      <c r="AU327" s="242" t="s">
        <v>86</v>
      </c>
      <c r="AY327" s="18" t="s">
        <v>281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605</v>
      </c>
      <c r="BM327" s="242" t="s">
        <v>5158</v>
      </c>
    </row>
    <row r="328" s="2" customFormat="1" ht="16.5" customHeight="1">
      <c r="A328" s="39"/>
      <c r="B328" s="40"/>
      <c r="C328" s="230" t="s">
        <v>1620</v>
      </c>
      <c r="D328" s="230" t="s">
        <v>283</v>
      </c>
      <c r="E328" s="231" t="s">
        <v>1774</v>
      </c>
      <c r="F328" s="232" t="s">
        <v>1775</v>
      </c>
      <c r="G328" s="233" t="s">
        <v>321</v>
      </c>
      <c r="H328" s="234">
        <v>1194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0.00029999999999999997</v>
      </c>
      <c r="R328" s="240">
        <f>Q328*H328</f>
        <v>0.35819999999999996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605</v>
      </c>
      <c r="AT328" s="242" t="s">
        <v>283</v>
      </c>
      <c r="AU328" s="242" t="s">
        <v>86</v>
      </c>
      <c r="AY328" s="18" t="s">
        <v>281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605</v>
      </c>
      <c r="BM328" s="242" t="s">
        <v>5159</v>
      </c>
    </row>
    <row r="329" s="2" customFormat="1" ht="16.5" customHeight="1">
      <c r="A329" s="39"/>
      <c r="B329" s="40"/>
      <c r="C329" s="281" t="s">
        <v>1624</v>
      </c>
      <c r="D329" s="281" t="s">
        <v>1084</v>
      </c>
      <c r="E329" s="282" t="s">
        <v>1778</v>
      </c>
      <c r="F329" s="283" t="s">
        <v>1779</v>
      </c>
      <c r="G329" s="284" t="s">
        <v>321</v>
      </c>
      <c r="H329" s="285">
        <v>1348</v>
      </c>
      <c r="I329" s="286"/>
      <c r="J329" s="287">
        <f>ROUND(I329*H329,2)</f>
        <v>0</v>
      </c>
      <c r="K329" s="288"/>
      <c r="L329" s="289"/>
      <c r="M329" s="290" t="s">
        <v>1</v>
      </c>
      <c r="N329" s="291" t="s">
        <v>42</v>
      </c>
      <c r="O329" s="92"/>
      <c r="P329" s="240">
        <f>O329*H329</f>
        <v>0</v>
      </c>
      <c r="Q329" s="240">
        <v>0.0028300000000000001</v>
      </c>
      <c r="R329" s="240">
        <f>Q329*H329</f>
        <v>3.8148400000000002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706</v>
      </c>
      <c r="AT329" s="242" t="s">
        <v>1084</v>
      </c>
      <c r="AU329" s="242" t="s">
        <v>86</v>
      </c>
      <c r="AY329" s="18" t="s">
        <v>281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605</v>
      </c>
      <c r="BM329" s="242" t="s">
        <v>5160</v>
      </c>
    </row>
    <row r="330" s="13" customFormat="1">
      <c r="A330" s="13"/>
      <c r="B330" s="244"/>
      <c r="C330" s="245"/>
      <c r="D330" s="246" t="s">
        <v>288</v>
      </c>
      <c r="E330" s="245"/>
      <c r="F330" s="248" t="s">
        <v>1781</v>
      </c>
      <c r="G330" s="245"/>
      <c r="H330" s="249">
        <v>1348</v>
      </c>
      <c r="I330" s="250"/>
      <c r="J330" s="245"/>
      <c r="K330" s="245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288</v>
      </c>
      <c r="AU330" s="255" t="s">
        <v>86</v>
      </c>
      <c r="AV330" s="13" t="s">
        <v>86</v>
      </c>
      <c r="AW330" s="13" t="s">
        <v>4</v>
      </c>
      <c r="AX330" s="13" t="s">
        <v>84</v>
      </c>
      <c r="AY330" s="255" t="s">
        <v>281</v>
      </c>
    </row>
    <row r="331" s="2" customFormat="1" ht="24.15" customHeight="1">
      <c r="A331" s="39"/>
      <c r="B331" s="40"/>
      <c r="C331" s="281" t="s">
        <v>1628</v>
      </c>
      <c r="D331" s="281" t="s">
        <v>1084</v>
      </c>
      <c r="E331" s="282" t="s">
        <v>1783</v>
      </c>
      <c r="F331" s="283" t="s">
        <v>1784</v>
      </c>
      <c r="G331" s="284" t="s">
        <v>321</v>
      </c>
      <c r="H331" s="285">
        <v>193</v>
      </c>
      <c r="I331" s="286"/>
      <c r="J331" s="287">
        <f>ROUND(I331*H331,2)</f>
        <v>0</v>
      </c>
      <c r="K331" s="288"/>
      <c r="L331" s="289"/>
      <c r="M331" s="290" t="s">
        <v>1</v>
      </c>
      <c r="N331" s="291" t="s">
        <v>42</v>
      </c>
      <c r="O331" s="92"/>
      <c r="P331" s="240">
        <f>O331*H331</f>
        <v>0</v>
      </c>
      <c r="Q331" s="240">
        <v>0.0028300000000000001</v>
      </c>
      <c r="R331" s="240">
        <f>Q331*H331</f>
        <v>0.54619000000000006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706</v>
      </c>
      <c r="AT331" s="242" t="s">
        <v>1084</v>
      </c>
      <c r="AU331" s="242" t="s">
        <v>86</v>
      </c>
      <c r="AY331" s="18" t="s">
        <v>281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605</v>
      </c>
      <c r="BM331" s="242" t="s">
        <v>5161</v>
      </c>
    </row>
    <row r="332" s="13" customFormat="1">
      <c r="A332" s="13"/>
      <c r="B332" s="244"/>
      <c r="C332" s="245"/>
      <c r="D332" s="246" t="s">
        <v>288</v>
      </c>
      <c r="E332" s="245"/>
      <c r="F332" s="248" t="s">
        <v>5162</v>
      </c>
      <c r="G332" s="245"/>
      <c r="H332" s="249">
        <v>193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288</v>
      </c>
      <c r="AU332" s="255" t="s">
        <v>86</v>
      </c>
      <c r="AV332" s="13" t="s">
        <v>86</v>
      </c>
      <c r="AW332" s="13" t="s">
        <v>4</v>
      </c>
      <c r="AX332" s="13" t="s">
        <v>84</v>
      </c>
      <c r="AY332" s="255" t="s">
        <v>281</v>
      </c>
    </row>
    <row r="333" s="2" customFormat="1" ht="24.15" customHeight="1">
      <c r="A333" s="39"/>
      <c r="B333" s="40"/>
      <c r="C333" s="230" t="s">
        <v>1632</v>
      </c>
      <c r="D333" s="230" t="s">
        <v>283</v>
      </c>
      <c r="E333" s="231" t="s">
        <v>1788</v>
      </c>
      <c r="F333" s="232" t="s">
        <v>1789</v>
      </c>
      <c r="G333" s="233" t="s">
        <v>410</v>
      </c>
      <c r="H333" s="234">
        <v>2874.7139999999999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2.0000000000000002E-05</v>
      </c>
      <c r="R333" s="240">
        <f>Q333*H333</f>
        <v>0.057494280000000002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605</v>
      </c>
      <c r="AT333" s="242" t="s">
        <v>283</v>
      </c>
      <c r="AU333" s="242" t="s">
        <v>86</v>
      </c>
      <c r="AY333" s="18" t="s">
        <v>281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605</v>
      </c>
      <c r="BM333" s="242" t="s">
        <v>5163</v>
      </c>
    </row>
    <row r="334" s="13" customFormat="1">
      <c r="A334" s="13"/>
      <c r="B334" s="244"/>
      <c r="C334" s="245"/>
      <c r="D334" s="246" t="s">
        <v>288</v>
      </c>
      <c r="E334" s="247" t="s">
        <v>1</v>
      </c>
      <c r="F334" s="248" t="s">
        <v>1791</v>
      </c>
      <c r="G334" s="245"/>
      <c r="H334" s="249">
        <v>2874.7139999999999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288</v>
      </c>
      <c r="AU334" s="255" t="s">
        <v>86</v>
      </c>
      <c r="AV334" s="13" t="s">
        <v>86</v>
      </c>
      <c r="AW334" s="13" t="s">
        <v>33</v>
      </c>
      <c r="AX334" s="13" t="s">
        <v>77</v>
      </c>
      <c r="AY334" s="255" t="s">
        <v>281</v>
      </c>
    </row>
    <row r="335" s="14" customFormat="1">
      <c r="A335" s="14"/>
      <c r="B335" s="256"/>
      <c r="C335" s="257"/>
      <c r="D335" s="246" t="s">
        <v>288</v>
      </c>
      <c r="E335" s="258" t="s">
        <v>1</v>
      </c>
      <c r="F335" s="259" t="s">
        <v>290</v>
      </c>
      <c r="G335" s="257"/>
      <c r="H335" s="260">
        <v>2874.7139999999999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288</v>
      </c>
      <c r="AU335" s="266" t="s">
        <v>86</v>
      </c>
      <c r="AV335" s="14" t="s">
        <v>119</v>
      </c>
      <c r="AW335" s="14" t="s">
        <v>33</v>
      </c>
      <c r="AX335" s="14" t="s">
        <v>84</v>
      </c>
      <c r="AY335" s="266" t="s">
        <v>281</v>
      </c>
    </row>
    <row r="336" s="2" customFormat="1" ht="16.5" customHeight="1">
      <c r="A336" s="39"/>
      <c r="B336" s="40"/>
      <c r="C336" s="230" t="s">
        <v>1636</v>
      </c>
      <c r="D336" s="230" t="s">
        <v>283</v>
      </c>
      <c r="E336" s="231" t="s">
        <v>1793</v>
      </c>
      <c r="F336" s="232" t="s">
        <v>1794</v>
      </c>
      <c r="G336" s="233" t="s">
        <v>410</v>
      </c>
      <c r="H336" s="234">
        <v>1479.6769999999999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1.0000000000000001E-05</v>
      </c>
      <c r="R336" s="240">
        <f>Q336*H336</f>
        <v>0.014796770000000001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605</v>
      </c>
      <c r="AT336" s="242" t="s">
        <v>283</v>
      </c>
      <c r="AU336" s="242" t="s">
        <v>86</v>
      </c>
      <c r="AY336" s="18" t="s">
        <v>281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605</v>
      </c>
      <c r="BM336" s="242" t="s">
        <v>5164</v>
      </c>
    </row>
    <row r="337" s="13" customFormat="1">
      <c r="A337" s="13"/>
      <c r="B337" s="244"/>
      <c r="C337" s="245"/>
      <c r="D337" s="246" t="s">
        <v>288</v>
      </c>
      <c r="E337" s="247" t="s">
        <v>1</v>
      </c>
      <c r="F337" s="248" t="s">
        <v>5165</v>
      </c>
      <c r="G337" s="245"/>
      <c r="H337" s="249">
        <v>1479.6769999999999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288</v>
      </c>
      <c r="AU337" s="255" t="s">
        <v>86</v>
      </c>
      <c r="AV337" s="13" t="s">
        <v>86</v>
      </c>
      <c r="AW337" s="13" t="s">
        <v>33</v>
      </c>
      <c r="AX337" s="13" t="s">
        <v>84</v>
      </c>
      <c r="AY337" s="255" t="s">
        <v>281</v>
      </c>
    </row>
    <row r="338" s="2" customFormat="1" ht="37.8" customHeight="1">
      <c r="A338" s="39"/>
      <c r="B338" s="40"/>
      <c r="C338" s="281" t="s">
        <v>1640</v>
      </c>
      <c r="D338" s="281" t="s">
        <v>1084</v>
      </c>
      <c r="E338" s="282" t="s">
        <v>1797</v>
      </c>
      <c r="F338" s="283" t="s">
        <v>1798</v>
      </c>
      <c r="G338" s="284" t="s">
        <v>410</v>
      </c>
      <c r="H338" s="285">
        <v>1228.0799999999999</v>
      </c>
      <c r="I338" s="286"/>
      <c r="J338" s="287">
        <f>ROUND(I338*H338,2)</f>
        <v>0</v>
      </c>
      <c r="K338" s="288"/>
      <c r="L338" s="289"/>
      <c r="M338" s="290" t="s">
        <v>1</v>
      </c>
      <c r="N338" s="291" t="s">
        <v>42</v>
      </c>
      <c r="O338" s="92"/>
      <c r="P338" s="240">
        <f>O338*H338</f>
        <v>0</v>
      </c>
      <c r="Q338" s="240">
        <v>0.00027999999999999998</v>
      </c>
      <c r="R338" s="240">
        <f>Q338*H338</f>
        <v>0.34386239999999996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706</v>
      </c>
      <c r="AT338" s="242" t="s">
        <v>1084</v>
      </c>
      <c r="AU338" s="242" t="s">
        <v>86</v>
      </c>
      <c r="AY338" s="18" t="s">
        <v>281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605</v>
      </c>
      <c r="BM338" s="242" t="s">
        <v>5166</v>
      </c>
    </row>
    <row r="339" s="13" customFormat="1">
      <c r="A339" s="13"/>
      <c r="B339" s="244"/>
      <c r="C339" s="245"/>
      <c r="D339" s="246" t="s">
        <v>288</v>
      </c>
      <c r="E339" s="245"/>
      <c r="F339" s="248" t="s">
        <v>5167</v>
      </c>
      <c r="G339" s="245"/>
      <c r="H339" s="249">
        <v>1228.0799999999999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288</v>
      </c>
      <c r="AU339" s="255" t="s">
        <v>86</v>
      </c>
      <c r="AV339" s="13" t="s">
        <v>86</v>
      </c>
      <c r="AW339" s="13" t="s">
        <v>4</v>
      </c>
      <c r="AX339" s="13" t="s">
        <v>84</v>
      </c>
      <c r="AY339" s="255" t="s">
        <v>281</v>
      </c>
    </row>
    <row r="340" s="2" customFormat="1" ht="24.15" customHeight="1">
      <c r="A340" s="39"/>
      <c r="B340" s="40"/>
      <c r="C340" s="230" t="s">
        <v>1644</v>
      </c>
      <c r="D340" s="230" t="s">
        <v>283</v>
      </c>
      <c r="E340" s="231" t="s">
        <v>1802</v>
      </c>
      <c r="F340" s="232" t="s">
        <v>1803</v>
      </c>
      <c r="G340" s="233" t="s">
        <v>321</v>
      </c>
      <c r="H340" s="234">
        <v>1194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605</v>
      </c>
      <c r="AT340" s="242" t="s">
        <v>283</v>
      </c>
      <c r="AU340" s="242" t="s">
        <v>86</v>
      </c>
      <c r="AY340" s="18" t="s">
        <v>281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605</v>
      </c>
      <c r="BM340" s="242" t="s">
        <v>5168</v>
      </c>
    </row>
    <row r="341" s="2" customFormat="1" ht="24.15" customHeight="1">
      <c r="A341" s="39"/>
      <c r="B341" s="40"/>
      <c r="C341" s="230" t="s">
        <v>1648</v>
      </c>
      <c r="D341" s="230" t="s">
        <v>283</v>
      </c>
      <c r="E341" s="231" t="s">
        <v>1806</v>
      </c>
      <c r="F341" s="232" t="s">
        <v>1807</v>
      </c>
      <c r="G341" s="233" t="s">
        <v>304</v>
      </c>
      <c r="H341" s="234">
        <v>10.603999999999999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42</v>
      </c>
      <c r="O341" s="92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605</v>
      </c>
      <c r="AT341" s="242" t="s">
        <v>283</v>
      </c>
      <c r="AU341" s="242" t="s">
        <v>86</v>
      </c>
      <c r="AY341" s="18" t="s">
        <v>281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8" t="s">
        <v>84</v>
      </c>
      <c r="BK341" s="243">
        <f>ROUND(I341*H341,2)</f>
        <v>0</v>
      </c>
      <c r="BL341" s="18" t="s">
        <v>605</v>
      </c>
      <c r="BM341" s="242" t="s">
        <v>5169</v>
      </c>
    </row>
    <row r="342" s="12" customFormat="1" ht="22.8" customHeight="1">
      <c r="A342" s="12"/>
      <c r="B342" s="214"/>
      <c r="C342" s="215"/>
      <c r="D342" s="216" t="s">
        <v>76</v>
      </c>
      <c r="E342" s="228" t="s">
        <v>5170</v>
      </c>
      <c r="F342" s="228" t="s">
        <v>5171</v>
      </c>
      <c r="G342" s="215"/>
      <c r="H342" s="215"/>
      <c r="I342" s="218"/>
      <c r="J342" s="229">
        <f>BK342</f>
        <v>0</v>
      </c>
      <c r="K342" s="215"/>
      <c r="L342" s="220"/>
      <c r="M342" s="221"/>
      <c r="N342" s="222"/>
      <c r="O342" s="222"/>
      <c r="P342" s="223">
        <f>SUM(P343:P347)</f>
        <v>0</v>
      </c>
      <c r="Q342" s="222"/>
      <c r="R342" s="223">
        <f>SUM(R343:R347)</f>
        <v>0.13109999999999999</v>
      </c>
      <c r="S342" s="222"/>
      <c r="T342" s="224">
        <f>SUM(T343:T347)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5" t="s">
        <v>86</v>
      </c>
      <c r="AT342" s="226" t="s">
        <v>76</v>
      </c>
      <c r="AU342" s="226" t="s">
        <v>84</v>
      </c>
      <c r="AY342" s="225" t="s">
        <v>281</v>
      </c>
      <c r="BK342" s="227">
        <f>SUM(BK343:BK347)</f>
        <v>0</v>
      </c>
    </row>
    <row r="343" s="2" customFormat="1" ht="16.5" customHeight="1">
      <c r="A343" s="39"/>
      <c r="B343" s="40"/>
      <c r="C343" s="230" t="s">
        <v>1652</v>
      </c>
      <c r="D343" s="230" t="s">
        <v>283</v>
      </c>
      <c r="E343" s="231" t="s">
        <v>5172</v>
      </c>
      <c r="F343" s="232" t="s">
        <v>5173</v>
      </c>
      <c r="G343" s="233" t="s">
        <v>321</v>
      </c>
      <c r="H343" s="234">
        <v>138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605</v>
      </c>
      <c r="AT343" s="242" t="s">
        <v>283</v>
      </c>
      <c r="AU343" s="242" t="s">
        <v>86</v>
      </c>
      <c r="AY343" s="18" t="s">
        <v>281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605</v>
      </c>
      <c r="BM343" s="242" t="s">
        <v>5174</v>
      </c>
    </row>
    <row r="344" s="2" customFormat="1" ht="16.5" customHeight="1">
      <c r="A344" s="39"/>
      <c r="B344" s="40"/>
      <c r="C344" s="230" t="s">
        <v>1656</v>
      </c>
      <c r="D344" s="230" t="s">
        <v>283</v>
      </c>
      <c r="E344" s="231" t="s">
        <v>5175</v>
      </c>
      <c r="F344" s="232" t="s">
        <v>5176</v>
      </c>
      <c r="G344" s="233" t="s">
        <v>321</v>
      </c>
      <c r="H344" s="234">
        <v>138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605</v>
      </c>
      <c r="AT344" s="242" t="s">
        <v>283</v>
      </c>
      <c r="AU344" s="242" t="s">
        <v>86</v>
      </c>
      <c r="AY344" s="18" t="s">
        <v>281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605</v>
      </c>
      <c r="BM344" s="242" t="s">
        <v>5177</v>
      </c>
    </row>
    <row r="345" s="2" customFormat="1" ht="24.15" customHeight="1">
      <c r="A345" s="39"/>
      <c r="B345" s="40"/>
      <c r="C345" s="230" t="s">
        <v>1662</v>
      </c>
      <c r="D345" s="230" t="s">
        <v>283</v>
      </c>
      <c r="E345" s="231" t="s">
        <v>5178</v>
      </c>
      <c r="F345" s="232" t="s">
        <v>5179</v>
      </c>
      <c r="G345" s="233" t="s">
        <v>321</v>
      </c>
      <c r="H345" s="234">
        <v>138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0.00029999999999999997</v>
      </c>
      <c r="R345" s="240">
        <f>Q345*H345</f>
        <v>0.041399999999999999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605</v>
      </c>
      <c r="AT345" s="242" t="s">
        <v>283</v>
      </c>
      <c r="AU345" s="242" t="s">
        <v>86</v>
      </c>
      <c r="AY345" s="18" t="s">
        <v>281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605</v>
      </c>
      <c r="BM345" s="242" t="s">
        <v>5180</v>
      </c>
    </row>
    <row r="346" s="2" customFormat="1" ht="21.75" customHeight="1">
      <c r="A346" s="39"/>
      <c r="B346" s="40"/>
      <c r="C346" s="230" t="s">
        <v>1667</v>
      </c>
      <c r="D346" s="230" t="s">
        <v>283</v>
      </c>
      <c r="E346" s="231" t="s">
        <v>5181</v>
      </c>
      <c r="F346" s="232" t="s">
        <v>5182</v>
      </c>
      <c r="G346" s="233" t="s">
        <v>321</v>
      </c>
      <c r="H346" s="234">
        <v>138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0.00064999999999999997</v>
      </c>
      <c r="R346" s="240">
        <f>Q346*H346</f>
        <v>0.089700000000000002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605</v>
      </c>
      <c r="AT346" s="242" t="s">
        <v>283</v>
      </c>
      <c r="AU346" s="242" t="s">
        <v>86</v>
      </c>
      <c r="AY346" s="18" t="s">
        <v>281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605</v>
      </c>
      <c r="BM346" s="242" t="s">
        <v>5183</v>
      </c>
    </row>
    <row r="347" s="2" customFormat="1" ht="24.15" customHeight="1">
      <c r="A347" s="39"/>
      <c r="B347" s="40"/>
      <c r="C347" s="230" t="s">
        <v>1673</v>
      </c>
      <c r="D347" s="230" t="s">
        <v>283</v>
      </c>
      <c r="E347" s="231" t="s">
        <v>5184</v>
      </c>
      <c r="F347" s="232" t="s">
        <v>5185</v>
      </c>
      <c r="G347" s="233" t="s">
        <v>304</v>
      </c>
      <c r="H347" s="234">
        <v>0.13100000000000001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42</v>
      </c>
      <c r="O347" s="92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605</v>
      </c>
      <c r="AT347" s="242" t="s">
        <v>283</v>
      </c>
      <c r="AU347" s="242" t="s">
        <v>86</v>
      </c>
      <c r="AY347" s="18" t="s">
        <v>281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8" t="s">
        <v>84</v>
      </c>
      <c r="BK347" s="243">
        <f>ROUND(I347*H347,2)</f>
        <v>0</v>
      </c>
      <c r="BL347" s="18" t="s">
        <v>605</v>
      </c>
      <c r="BM347" s="242" t="s">
        <v>5186</v>
      </c>
    </row>
    <row r="348" s="12" customFormat="1" ht="22.8" customHeight="1">
      <c r="A348" s="12"/>
      <c r="B348" s="214"/>
      <c r="C348" s="215"/>
      <c r="D348" s="216" t="s">
        <v>76</v>
      </c>
      <c r="E348" s="228" t="s">
        <v>1002</v>
      </c>
      <c r="F348" s="228" t="s">
        <v>1809</v>
      </c>
      <c r="G348" s="215"/>
      <c r="H348" s="215"/>
      <c r="I348" s="218"/>
      <c r="J348" s="229">
        <f>BK348</f>
        <v>0</v>
      </c>
      <c r="K348" s="215"/>
      <c r="L348" s="220"/>
      <c r="M348" s="221"/>
      <c r="N348" s="222"/>
      <c r="O348" s="222"/>
      <c r="P348" s="223">
        <f>SUM(P349:P364)</f>
        <v>0</v>
      </c>
      <c r="Q348" s="222"/>
      <c r="R348" s="223">
        <f>SUM(R349:R364)</f>
        <v>7.5167799999999998</v>
      </c>
      <c r="S348" s="222"/>
      <c r="T348" s="224">
        <f>SUM(T349:T364)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5" t="s">
        <v>86</v>
      </c>
      <c r="AT348" s="226" t="s">
        <v>76</v>
      </c>
      <c r="AU348" s="226" t="s">
        <v>84</v>
      </c>
      <c r="AY348" s="225" t="s">
        <v>281</v>
      </c>
      <c r="BK348" s="227">
        <f>SUM(BK349:BK364)</f>
        <v>0</v>
      </c>
    </row>
    <row r="349" s="2" customFormat="1" ht="16.5" customHeight="1">
      <c r="A349" s="39"/>
      <c r="B349" s="40"/>
      <c r="C349" s="230" t="s">
        <v>1679</v>
      </c>
      <c r="D349" s="230" t="s">
        <v>283</v>
      </c>
      <c r="E349" s="231" t="s">
        <v>1811</v>
      </c>
      <c r="F349" s="232" t="s">
        <v>1812</v>
      </c>
      <c r="G349" s="233" t="s">
        <v>321</v>
      </c>
      <c r="H349" s="234">
        <v>353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0.00029999999999999997</v>
      </c>
      <c r="R349" s="240">
        <f>Q349*H349</f>
        <v>0.10589999999999999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605</v>
      </c>
      <c r="AT349" s="242" t="s">
        <v>283</v>
      </c>
      <c r="AU349" s="242" t="s">
        <v>86</v>
      </c>
      <c r="AY349" s="18" t="s">
        <v>281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605</v>
      </c>
      <c r="BM349" s="242" t="s">
        <v>5187</v>
      </c>
    </row>
    <row r="350" s="13" customFormat="1">
      <c r="A350" s="13"/>
      <c r="B350" s="244"/>
      <c r="C350" s="245"/>
      <c r="D350" s="246" t="s">
        <v>288</v>
      </c>
      <c r="E350" s="247" t="s">
        <v>1</v>
      </c>
      <c r="F350" s="248" t="s">
        <v>5188</v>
      </c>
      <c r="G350" s="245"/>
      <c r="H350" s="249">
        <v>353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288</v>
      </c>
      <c r="AU350" s="255" t="s">
        <v>86</v>
      </c>
      <c r="AV350" s="13" t="s">
        <v>86</v>
      </c>
      <c r="AW350" s="13" t="s">
        <v>33</v>
      </c>
      <c r="AX350" s="13" t="s">
        <v>84</v>
      </c>
      <c r="AY350" s="255" t="s">
        <v>281</v>
      </c>
    </row>
    <row r="351" s="2" customFormat="1" ht="24.15" customHeight="1">
      <c r="A351" s="39"/>
      <c r="B351" s="40"/>
      <c r="C351" s="230" t="s">
        <v>1684</v>
      </c>
      <c r="D351" s="230" t="s">
        <v>283</v>
      </c>
      <c r="E351" s="231" t="s">
        <v>1815</v>
      </c>
      <c r="F351" s="232" t="s">
        <v>1816</v>
      </c>
      <c r="G351" s="233" t="s">
        <v>321</v>
      </c>
      <c r="H351" s="234">
        <v>353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0.0015</v>
      </c>
      <c r="R351" s="240">
        <f>Q351*H351</f>
        <v>0.52949999999999997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605</v>
      </c>
      <c r="AT351" s="242" t="s">
        <v>283</v>
      </c>
      <c r="AU351" s="242" t="s">
        <v>86</v>
      </c>
      <c r="AY351" s="18" t="s">
        <v>281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605</v>
      </c>
      <c r="BM351" s="242" t="s">
        <v>5189</v>
      </c>
    </row>
    <row r="352" s="13" customFormat="1">
      <c r="A352" s="13"/>
      <c r="B352" s="244"/>
      <c r="C352" s="245"/>
      <c r="D352" s="246" t="s">
        <v>288</v>
      </c>
      <c r="E352" s="247" t="s">
        <v>1</v>
      </c>
      <c r="F352" s="248" t="s">
        <v>5188</v>
      </c>
      <c r="G352" s="245"/>
      <c r="H352" s="249">
        <v>353</v>
      </c>
      <c r="I352" s="250"/>
      <c r="J352" s="245"/>
      <c r="K352" s="245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288</v>
      </c>
      <c r="AU352" s="255" t="s">
        <v>86</v>
      </c>
      <c r="AV352" s="13" t="s">
        <v>86</v>
      </c>
      <c r="AW352" s="13" t="s">
        <v>33</v>
      </c>
      <c r="AX352" s="13" t="s">
        <v>84</v>
      </c>
      <c r="AY352" s="255" t="s">
        <v>281</v>
      </c>
    </row>
    <row r="353" s="2" customFormat="1" ht="24.15" customHeight="1">
      <c r="A353" s="39"/>
      <c r="B353" s="40"/>
      <c r="C353" s="230" t="s">
        <v>1700</v>
      </c>
      <c r="D353" s="230" t="s">
        <v>283</v>
      </c>
      <c r="E353" s="231" t="s">
        <v>1819</v>
      </c>
      <c r="F353" s="232" t="s">
        <v>1820</v>
      </c>
      <c r="G353" s="233" t="s">
        <v>321</v>
      </c>
      <c r="H353" s="234">
        <v>353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605</v>
      </c>
      <c r="AT353" s="242" t="s">
        <v>283</v>
      </c>
      <c r="AU353" s="242" t="s">
        <v>86</v>
      </c>
      <c r="AY353" s="18" t="s">
        <v>281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605</v>
      </c>
      <c r="BM353" s="242" t="s">
        <v>5190</v>
      </c>
    </row>
    <row r="354" s="2" customFormat="1" ht="33" customHeight="1">
      <c r="A354" s="39"/>
      <c r="B354" s="40"/>
      <c r="C354" s="230" t="s">
        <v>1705</v>
      </c>
      <c r="D354" s="230" t="s">
        <v>283</v>
      </c>
      <c r="E354" s="231" t="s">
        <v>1823</v>
      </c>
      <c r="F354" s="232" t="s">
        <v>1824</v>
      </c>
      <c r="G354" s="233" t="s">
        <v>321</v>
      </c>
      <c r="H354" s="234">
        <v>353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0.0051999999999999998</v>
      </c>
      <c r="R354" s="240">
        <f>Q354*H354</f>
        <v>1.8355999999999999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605</v>
      </c>
      <c r="AT354" s="242" t="s">
        <v>283</v>
      </c>
      <c r="AU354" s="242" t="s">
        <v>86</v>
      </c>
      <c r="AY354" s="18" t="s">
        <v>281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605</v>
      </c>
      <c r="BM354" s="242" t="s">
        <v>5191</v>
      </c>
    </row>
    <row r="355" s="2" customFormat="1" ht="16.5" customHeight="1">
      <c r="A355" s="39"/>
      <c r="B355" s="40"/>
      <c r="C355" s="281" t="s">
        <v>1709</v>
      </c>
      <c r="D355" s="281" t="s">
        <v>1084</v>
      </c>
      <c r="E355" s="282" t="s">
        <v>1827</v>
      </c>
      <c r="F355" s="283" t="s">
        <v>1828</v>
      </c>
      <c r="G355" s="284" t="s">
        <v>321</v>
      </c>
      <c r="H355" s="285">
        <v>388.30000000000001</v>
      </c>
      <c r="I355" s="286"/>
      <c r="J355" s="287">
        <f>ROUND(I355*H355,2)</f>
        <v>0</v>
      </c>
      <c r="K355" s="288"/>
      <c r="L355" s="289"/>
      <c r="M355" s="290" t="s">
        <v>1</v>
      </c>
      <c r="N355" s="291" t="s">
        <v>42</v>
      </c>
      <c r="O355" s="92"/>
      <c r="P355" s="240">
        <f>O355*H355</f>
        <v>0</v>
      </c>
      <c r="Q355" s="240">
        <v>0.0126</v>
      </c>
      <c r="R355" s="240">
        <f>Q355*H355</f>
        <v>4.8925800000000006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706</v>
      </c>
      <c r="AT355" s="242" t="s">
        <v>1084</v>
      </c>
      <c r="AU355" s="242" t="s">
        <v>86</v>
      </c>
      <c r="AY355" s="18" t="s">
        <v>281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8" t="s">
        <v>84</v>
      </c>
      <c r="BK355" s="243">
        <f>ROUND(I355*H355,2)</f>
        <v>0</v>
      </c>
      <c r="BL355" s="18" t="s">
        <v>605</v>
      </c>
      <c r="BM355" s="242" t="s">
        <v>5192</v>
      </c>
    </row>
    <row r="356" s="13" customFormat="1">
      <c r="A356" s="13"/>
      <c r="B356" s="244"/>
      <c r="C356" s="245"/>
      <c r="D356" s="246" t="s">
        <v>288</v>
      </c>
      <c r="E356" s="245"/>
      <c r="F356" s="248" t="s">
        <v>5193</v>
      </c>
      <c r="G356" s="245"/>
      <c r="H356" s="249">
        <v>388.30000000000001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288</v>
      </c>
      <c r="AU356" s="255" t="s">
        <v>86</v>
      </c>
      <c r="AV356" s="13" t="s">
        <v>86</v>
      </c>
      <c r="AW356" s="13" t="s">
        <v>4</v>
      </c>
      <c r="AX356" s="13" t="s">
        <v>84</v>
      </c>
      <c r="AY356" s="255" t="s">
        <v>281</v>
      </c>
    </row>
    <row r="357" s="2" customFormat="1" ht="24.15" customHeight="1">
      <c r="A357" s="39"/>
      <c r="B357" s="40"/>
      <c r="C357" s="230" t="s">
        <v>1715</v>
      </c>
      <c r="D357" s="230" t="s">
        <v>283</v>
      </c>
      <c r="E357" s="231" t="s">
        <v>1832</v>
      </c>
      <c r="F357" s="232" t="s">
        <v>1833</v>
      </c>
      <c r="G357" s="233" t="s">
        <v>410</v>
      </c>
      <c r="H357" s="234">
        <v>250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0.00020000000000000001</v>
      </c>
      <c r="R357" s="240">
        <f>Q357*H357</f>
        <v>0.050000000000000003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605</v>
      </c>
      <c r="AT357" s="242" t="s">
        <v>283</v>
      </c>
      <c r="AU357" s="242" t="s">
        <v>86</v>
      </c>
      <c r="AY357" s="18" t="s">
        <v>281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605</v>
      </c>
      <c r="BM357" s="242" t="s">
        <v>5194</v>
      </c>
    </row>
    <row r="358" s="2" customFormat="1" ht="16.5" customHeight="1">
      <c r="A358" s="39"/>
      <c r="B358" s="40"/>
      <c r="C358" s="281" t="s">
        <v>1719</v>
      </c>
      <c r="D358" s="281" t="s">
        <v>1084</v>
      </c>
      <c r="E358" s="282" t="s">
        <v>1836</v>
      </c>
      <c r="F358" s="283" t="s">
        <v>1837</v>
      </c>
      <c r="G358" s="284" t="s">
        <v>410</v>
      </c>
      <c r="H358" s="285">
        <v>262.5</v>
      </c>
      <c r="I358" s="286"/>
      <c r="J358" s="287">
        <f>ROUND(I358*H358,2)</f>
        <v>0</v>
      </c>
      <c r="K358" s="288"/>
      <c r="L358" s="289"/>
      <c r="M358" s="290" t="s">
        <v>1</v>
      </c>
      <c r="N358" s="291" t="s">
        <v>42</v>
      </c>
      <c r="O358" s="92"/>
      <c r="P358" s="240">
        <f>O358*H358</f>
        <v>0</v>
      </c>
      <c r="Q358" s="240">
        <v>0.00012</v>
      </c>
      <c r="R358" s="240">
        <f>Q358*H358</f>
        <v>0.0315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706</v>
      </c>
      <c r="AT358" s="242" t="s">
        <v>1084</v>
      </c>
      <c r="AU358" s="242" t="s">
        <v>86</v>
      </c>
      <c r="AY358" s="18" t="s">
        <v>281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605</v>
      </c>
      <c r="BM358" s="242" t="s">
        <v>5195</v>
      </c>
    </row>
    <row r="359" s="13" customFormat="1">
      <c r="A359" s="13"/>
      <c r="B359" s="244"/>
      <c r="C359" s="245"/>
      <c r="D359" s="246" t="s">
        <v>288</v>
      </c>
      <c r="E359" s="245"/>
      <c r="F359" s="248" t="s">
        <v>1839</v>
      </c>
      <c r="G359" s="245"/>
      <c r="H359" s="249">
        <v>262.5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288</v>
      </c>
      <c r="AU359" s="255" t="s">
        <v>86</v>
      </c>
      <c r="AV359" s="13" t="s">
        <v>86</v>
      </c>
      <c r="AW359" s="13" t="s">
        <v>4</v>
      </c>
      <c r="AX359" s="13" t="s">
        <v>84</v>
      </c>
      <c r="AY359" s="255" t="s">
        <v>281</v>
      </c>
    </row>
    <row r="360" s="2" customFormat="1" ht="24.15" customHeight="1">
      <c r="A360" s="39"/>
      <c r="B360" s="40"/>
      <c r="C360" s="230" t="s">
        <v>1723</v>
      </c>
      <c r="D360" s="230" t="s">
        <v>283</v>
      </c>
      <c r="E360" s="231" t="s">
        <v>1841</v>
      </c>
      <c r="F360" s="232" t="s">
        <v>1842</v>
      </c>
      <c r="G360" s="233" t="s">
        <v>410</v>
      </c>
      <c r="H360" s="234">
        <v>200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0.00018000000000000001</v>
      </c>
      <c r="R360" s="240">
        <f>Q360*H360</f>
        <v>0.036000000000000004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605</v>
      </c>
      <c r="AT360" s="242" t="s">
        <v>283</v>
      </c>
      <c r="AU360" s="242" t="s">
        <v>86</v>
      </c>
      <c r="AY360" s="18" t="s">
        <v>281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605</v>
      </c>
      <c r="BM360" s="242" t="s">
        <v>5196</v>
      </c>
    </row>
    <row r="361" s="2" customFormat="1" ht="16.5" customHeight="1">
      <c r="A361" s="39"/>
      <c r="B361" s="40"/>
      <c r="C361" s="281" t="s">
        <v>1727</v>
      </c>
      <c r="D361" s="281" t="s">
        <v>1084</v>
      </c>
      <c r="E361" s="282" t="s">
        <v>1836</v>
      </c>
      <c r="F361" s="283" t="s">
        <v>1837</v>
      </c>
      <c r="G361" s="284" t="s">
        <v>410</v>
      </c>
      <c r="H361" s="285">
        <v>210</v>
      </c>
      <c r="I361" s="286"/>
      <c r="J361" s="287">
        <f>ROUND(I361*H361,2)</f>
        <v>0</v>
      </c>
      <c r="K361" s="288"/>
      <c r="L361" s="289"/>
      <c r="M361" s="290" t="s">
        <v>1</v>
      </c>
      <c r="N361" s="291" t="s">
        <v>42</v>
      </c>
      <c r="O361" s="92"/>
      <c r="P361" s="240">
        <f>O361*H361</f>
        <v>0</v>
      </c>
      <c r="Q361" s="240">
        <v>0.00012</v>
      </c>
      <c r="R361" s="240">
        <f>Q361*H361</f>
        <v>0.0252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706</v>
      </c>
      <c r="AT361" s="242" t="s">
        <v>1084</v>
      </c>
      <c r="AU361" s="242" t="s">
        <v>86</v>
      </c>
      <c r="AY361" s="18" t="s">
        <v>281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605</v>
      </c>
      <c r="BM361" s="242" t="s">
        <v>5197</v>
      </c>
    </row>
    <row r="362" s="13" customFormat="1">
      <c r="A362" s="13"/>
      <c r="B362" s="244"/>
      <c r="C362" s="245"/>
      <c r="D362" s="246" t="s">
        <v>288</v>
      </c>
      <c r="E362" s="245"/>
      <c r="F362" s="248" t="s">
        <v>1846</v>
      </c>
      <c r="G362" s="245"/>
      <c r="H362" s="249">
        <v>210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288</v>
      </c>
      <c r="AU362" s="255" t="s">
        <v>86</v>
      </c>
      <c r="AV362" s="13" t="s">
        <v>86</v>
      </c>
      <c r="AW362" s="13" t="s">
        <v>4</v>
      </c>
      <c r="AX362" s="13" t="s">
        <v>84</v>
      </c>
      <c r="AY362" s="255" t="s">
        <v>281</v>
      </c>
    </row>
    <row r="363" s="2" customFormat="1" ht="16.5" customHeight="1">
      <c r="A363" s="39"/>
      <c r="B363" s="40"/>
      <c r="C363" s="230" t="s">
        <v>1732</v>
      </c>
      <c r="D363" s="230" t="s">
        <v>283</v>
      </c>
      <c r="E363" s="231" t="s">
        <v>1848</v>
      </c>
      <c r="F363" s="232" t="s">
        <v>1849</v>
      </c>
      <c r="G363" s="233" t="s">
        <v>410</v>
      </c>
      <c r="H363" s="234">
        <v>350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3.0000000000000001E-05</v>
      </c>
      <c r="R363" s="240">
        <f>Q363*H363</f>
        <v>0.010500000000000001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605</v>
      </c>
      <c r="AT363" s="242" t="s">
        <v>283</v>
      </c>
      <c r="AU363" s="242" t="s">
        <v>86</v>
      </c>
      <c r="AY363" s="18" t="s">
        <v>281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605</v>
      </c>
      <c r="BM363" s="242" t="s">
        <v>5198</v>
      </c>
    </row>
    <row r="364" s="2" customFormat="1" ht="24.15" customHeight="1">
      <c r="A364" s="39"/>
      <c r="B364" s="40"/>
      <c r="C364" s="230" t="s">
        <v>1736</v>
      </c>
      <c r="D364" s="230" t="s">
        <v>283</v>
      </c>
      <c r="E364" s="231" t="s">
        <v>1852</v>
      </c>
      <c r="F364" s="232" t="s">
        <v>1853</v>
      </c>
      <c r="G364" s="233" t="s">
        <v>304</v>
      </c>
      <c r="H364" s="234">
        <v>7.5170000000000003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42</v>
      </c>
      <c r="O364" s="92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605</v>
      </c>
      <c r="AT364" s="242" t="s">
        <v>283</v>
      </c>
      <c r="AU364" s="242" t="s">
        <v>86</v>
      </c>
      <c r="AY364" s="18" t="s">
        <v>281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8" t="s">
        <v>84</v>
      </c>
      <c r="BK364" s="243">
        <f>ROUND(I364*H364,2)</f>
        <v>0</v>
      </c>
      <c r="BL364" s="18" t="s">
        <v>605</v>
      </c>
      <c r="BM364" s="242" t="s">
        <v>5199</v>
      </c>
    </row>
    <row r="365" s="12" customFormat="1" ht="22.8" customHeight="1">
      <c r="A365" s="12"/>
      <c r="B365" s="214"/>
      <c r="C365" s="215"/>
      <c r="D365" s="216" t="s">
        <v>76</v>
      </c>
      <c r="E365" s="228" t="s">
        <v>1855</v>
      </c>
      <c r="F365" s="228" t="s">
        <v>1856</v>
      </c>
      <c r="G365" s="215"/>
      <c r="H365" s="215"/>
      <c r="I365" s="218"/>
      <c r="J365" s="229">
        <f>BK365</f>
        <v>0</v>
      </c>
      <c r="K365" s="215"/>
      <c r="L365" s="220"/>
      <c r="M365" s="221"/>
      <c r="N365" s="222"/>
      <c r="O365" s="222"/>
      <c r="P365" s="223">
        <f>SUM(P366:P374)</f>
        <v>0</v>
      </c>
      <c r="Q365" s="222"/>
      <c r="R365" s="223">
        <f>SUM(R366:R374)</f>
        <v>1.9149799600000002</v>
      </c>
      <c r="S365" s="222"/>
      <c r="T365" s="224">
        <f>SUM(T366:T374)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5" t="s">
        <v>86</v>
      </c>
      <c r="AT365" s="226" t="s">
        <v>76</v>
      </c>
      <c r="AU365" s="226" t="s">
        <v>84</v>
      </c>
      <c r="AY365" s="225" t="s">
        <v>281</v>
      </c>
      <c r="BK365" s="227">
        <f>SUM(BK366:BK374)</f>
        <v>0</v>
      </c>
    </row>
    <row r="366" s="2" customFormat="1" ht="24.15" customHeight="1">
      <c r="A366" s="39"/>
      <c r="B366" s="40"/>
      <c r="C366" s="230" t="s">
        <v>1741</v>
      </c>
      <c r="D366" s="230" t="s">
        <v>283</v>
      </c>
      <c r="E366" s="231" t="s">
        <v>1858</v>
      </c>
      <c r="F366" s="232" t="s">
        <v>1859</v>
      </c>
      <c r="G366" s="233" t="s">
        <v>321</v>
      </c>
      <c r="H366" s="234">
        <v>4126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605</v>
      </c>
      <c r="AT366" s="242" t="s">
        <v>283</v>
      </c>
      <c r="AU366" s="242" t="s">
        <v>86</v>
      </c>
      <c r="AY366" s="18" t="s">
        <v>281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605</v>
      </c>
      <c r="BM366" s="242" t="s">
        <v>5200</v>
      </c>
    </row>
    <row r="367" s="13" customFormat="1">
      <c r="A367" s="13"/>
      <c r="B367" s="244"/>
      <c r="C367" s="245"/>
      <c r="D367" s="246" t="s">
        <v>288</v>
      </c>
      <c r="E367" s="247" t="s">
        <v>1</v>
      </c>
      <c r="F367" s="248" t="s">
        <v>5201</v>
      </c>
      <c r="G367" s="245"/>
      <c r="H367" s="249">
        <v>4126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288</v>
      </c>
      <c r="AU367" s="255" t="s">
        <v>86</v>
      </c>
      <c r="AV367" s="13" t="s">
        <v>86</v>
      </c>
      <c r="AW367" s="13" t="s">
        <v>33</v>
      </c>
      <c r="AX367" s="13" t="s">
        <v>84</v>
      </c>
      <c r="AY367" s="255" t="s">
        <v>281</v>
      </c>
    </row>
    <row r="368" s="2" customFormat="1" ht="24.15" customHeight="1">
      <c r="A368" s="39"/>
      <c r="B368" s="40"/>
      <c r="C368" s="230" t="s">
        <v>1745</v>
      </c>
      <c r="D368" s="230" t="s">
        <v>283</v>
      </c>
      <c r="E368" s="231" t="s">
        <v>1862</v>
      </c>
      <c r="F368" s="232" t="s">
        <v>1863</v>
      </c>
      <c r="G368" s="233" t="s">
        <v>321</v>
      </c>
      <c r="H368" s="234">
        <v>4126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0.00020000000000000001</v>
      </c>
      <c r="R368" s="240">
        <f>Q368*H368</f>
        <v>0.82520000000000004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605</v>
      </c>
      <c r="AT368" s="242" t="s">
        <v>283</v>
      </c>
      <c r="AU368" s="242" t="s">
        <v>86</v>
      </c>
      <c r="AY368" s="18" t="s">
        <v>281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605</v>
      </c>
      <c r="BM368" s="242" t="s">
        <v>5202</v>
      </c>
    </row>
    <row r="369" s="2" customFormat="1" ht="33" customHeight="1">
      <c r="A369" s="39"/>
      <c r="B369" s="40"/>
      <c r="C369" s="230" t="s">
        <v>1749</v>
      </c>
      <c r="D369" s="230" t="s">
        <v>283</v>
      </c>
      <c r="E369" s="231" t="s">
        <v>1866</v>
      </c>
      <c r="F369" s="232" t="s">
        <v>1867</v>
      </c>
      <c r="G369" s="233" t="s">
        <v>321</v>
      </c>
      <c r="H369" s="234">
        <v>358.99599999999998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1.0000000000000001E-05</v>
      </c>
      <c r="R369" s="240">
        <f>Q369*H369</f>
        <v>0.0035899600000000001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605</v>
      </c>
      <c r="AT369" s="242" t="s">
        <v>283</v>
      </c>
      <c r="AU369" s="242" t="s">
        <v>86</v>
      </c>
      <c r="AY369" s="18" t="s">
        <v>281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605</v>
      </c>
      <c r="BM369" s="242" t="s">
        <v>5203</v>
      </c>
    </row>
    <row r="370" s="13" customFormat="1">
      <c r="A370" s="13"/>
      <c r="B370" s="244"/>
      <c r="C370" s="245"/>
      <c r="D370" s="246" t="s">
        <v>288</v>
      </c>
      <c r="E370" s="247" t="s">
        <v>1</v>
      </c>
      <c r="F370" s="248" t="s">
        <v>5204</v>
      </c>
      <c r="G370" s="245"/>
      <c r="H370" s="249">
        <v>358.99599999999998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288</v>
      </c>
      <c r="AU370" s="255" t="s">
        <v>86</v>
      </c>
      <c r="AV370" s="13" t="s">
        <v>86</v>
      </c>
      <c r="AW370" s="13" t="s">
        <v>33</v>
      </c>
      <c r="AX370" s="13" t="s">
        <v>77</v>
      </c>
      <c r="AY370" s="255" t="s">
        <v>281</v>
      </c>
    </row>
    <row r="371" s="14" customFormat="1">
      <c r="A371" s="14"/>
      <c r="B371" s="256"/>
      <c r="C371" s="257"/>
      <c r="D371" s="246" t="s">
        <v>288</v>
      </c>
      <c r="E371" s="258" t="s">
        <v>1</v>
      </c>
      <c r="F371" s="259" t="s">
        <v>290</v>
      </c>
      <c r="G371" s="257"/>
      <c r="H371" s="260">
        <v>358.99599999999998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288</v>
      </c>
      <c r="AU371" s="266" t="s">
        <v>86</v>
      </c>
      <c r="AV371" s="14" t="s">
        <v>119</v>
      </c>
      <c r="AW371" s="14" t="s">
        <v>33</v>
      </c>
      <c r="AX371" s="14" t="s">
        <v>84</v>
      </c>
      <c r="AY371" s="266" t="s">
        <v>281</v>
      </c>
    </row>
    <row r="372" s="2" customFormat="1" ht="24.15" customHeight="1">
      <c r="A372" s="39"/>
      <c r="B372" s="40"/>
      <c r="C372" s="230" t="s">
        <v>1753</v>
      </c>
      <c r="D372" s="230" t="s">
        <v>283</v>
      </c>
      <c r="E372" s="231" t="s">
        <v>1893</v>
      </c>
      <c r="F372" s="232" t="s">
        <v>1894</v>
      </c>
      <c r="G372" s="233" t="s">
        <v>321</v>
      </c>
      <c r="H372" s="234">
        <v>1343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1.0000000000000001E-05</v>
      </c>
      <c r="R372" s="240">
        <f>Q372*H372</f>
        <v>0.013430000000000001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605</v>
      </c>
      <c r="AT372" s="242" t="s">
        <v>283</v>
      </c>
      <c r="AU372" s="242" t="s">
        <v>86</v>
      </c>
      <c r="AY372" s="18" t="s">
        <v>281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605</v>
      </c>
      <c r="BM372" s="242" t="s">
        <v>5205</v>
      </c>
    </row>
    <row r="373" s="13" customFormat="1">
      <c r="A373" s="13"/>
      <c r="B373" s="244"/>
      <c r="C373" s="245"/>
      <c r="D373" s="246" t="s">
        <v>288</v>
      </c>
      <c r="E373" s="247" t="s">
        <v>1</v>
      </c>
      <c r="F373" s="248" t="s">
        <v>5206</v>
      </c>
      <c r="G373" s="245"/>
      <c r="H373" s="249">
        <v>1343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288</v>
      </c>
      <c r="AU373" s="255" t="s">
        <v>86</v>
      </c>
      <c r="AV373" s="13" t="s">
        <v>86</v>
      </c>
      <c r="AW373" s="13" t="s">
        <v>33</v>
      </c>
      <c r="AX373" s="13" t="s">
        <v>84</v>
      </c>
      <c r="AY373" s="255" t="s">
        <v>281</v>
      </c>
    </row>
    <row r="374" s="2" customFormat="1" ht="16.5" customHeight="1">
      <c r="A374" s="39"/>
      <c r="B374" s="40"/>
      <c r="C374" s="230" t="s">
        <v>1757</v>
      </c>
      <c r="D374" s="230" t="s">
        <v>283</v>
      </c>
      <c r="E374" s="231" t="s">
        <v>1897</v>
      </c>
      <c r="F374" s="232" t="s">
        <v>1898</v>
      </c>
      <c r="G374" s="233" t="s">
        <v>321</v>
      </c>
      <c r="H374" s="234">
        <v>4126</v>
      </c>
      <c r="I374" s="235"/>
      <c r="J374" s="236">
        <f>ROUND(I374*H374,2)</f>
        <v>0</v>
      </c>
      <c r="K374" s="237"/>
      <c r="L374" s="45"/>
      <c r="M374" s="238" t="s">
        <v>1</v>
      </c>
      <c r="N374" s="239" t="s">
        <v>42</v>
      </c>
      <c r="O374" s="92"/>
      <c r="P374" s="240">
        <f>O374*H374</f>
        <v>0</v>
      </c>
      <c r="Q374" s="240">
        <v>0.00025999999999999998</v>
      </c>
      <c r="R374" s="240">
        <f>Q374*H374</f>
        <v>1.0727599999999999</v>
      </c>
      <c r="S374" s="240">
        <v>0</v>
      </c>
      <c r="T374" s="24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2" t="s">
        <v>605</v>
      </c>
      <c r="AT374" s="242" t="s">
        <v>283</v>
      </c>
      <c r="AU374" s="242" t="s">
        <v>86</v>
      </c>
      <c r="AY374" s="18" t="s">
        <v>281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8" t="s">
        <v>84</v>
      </c>
      <c r="BK374" s="243">
        <f>ROUND(I374*H374,2)</f>
        <v>0</v>
      </c>
      <c r="BL374" s="18" t="s">
        <v>605</v>
      </c>
      <c r="BM374" s="242" t="s">
        <v>5207</v>
      </c>
    </row>
    <row r="375" s="12" customFormat="1" ht="25.92" customHeight="1">
      <c r="A375" s="12"/>
      <c r="B375" s="214"/>
      <c r="C375" s="215"/>
      <c r="D375" s="216" t="s">
        <v>76</v>
      </c>
      <c r="E375" s="217" t="s">
        <v>1906</v>
      </c>
      <c r="F375" s="217" t="s">
        <v>1907</v>
      </c>
      <c r="G375" s="215"/>
      <c r="H375" s="215"/>
      <c r="I375" s="218"/>
      <c r="J375" s="219">
        <f>BK375</f>
        <v>0</v>
      </c>
      <c r="K375" s="215"/>
      <c r="L375" s="220"/>
      <c r="M375" s="221"/>
      <c r="N375" s="222"/>
      <c r="O375" s="222"/>
      <c r="P375" s="223">
        <f>SUM(P376:P420)</f>
        <v>0</v>
      </c>
      <c r="Q375" s="222"/>
      <c r="R375" s="223">
        <f>SUM(R376:R420)</f>
        <v>0</v>
      </c>
      <c r="S375" s="222"/>
      <c r="T375" s="224">
        <f>SUM(T376:T420)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5" t="s">
        <v>119</v>
      </c>
      <c r="AT375" s="226" t="s">
        <v>76</v>
      </c>
      <c r="AU375" s="226" t="s">
        <v>77</v>
      </c>
      <c r="AY375" s="225" t="s">
        <v>281</v>
      </c>
      <c r="BK375" s="227">
        <f>SUM(BK376:BK420)</f>
        <v>0</v>
      </c>
    </row>
    <row r="376" s="2" customFormat="1" ht="21.75" customHeight="1">
      <c r="A376" s="39"/>
      <c r="B376" s="40"/>
      <c r="C376" s="230" t="s">
        <v>1761</v>
      </c>
      <c r="D376" s="230" t="s">
        <v>283</v>
      </c>
      <c r="E376" s="231" t="s">
        <v>1909</v>
      </c>
      <c r="F376" s="232" t="s">
        <v>5208</v>
      </c>
      <c r="G376" s="233" t="s">
        <v>1421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283</v>
      </c>
      <c r="AU376" s="242" t="s">
        <v>84</v>
      </c>
      <c r="AY376" s="18" t="s">
        <v>281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5209</v>
      </c>
    </row>
    <row r="377" s="2" customFormat="1" ht="16.5" customHeight="1">
      <c r="A377" s="39"/>
      <c r="B377" s="40"/>
      <c r="C377" s="230" t="s">
        <v>1765</v>
      </c>
      <c r="D377" s="230" t="s">
        <v>283</v>
      </c>
      <c r="E377" s="231" t="s">
        <v>1913</v>
      </c>
      <c r="F377" s="232" t="s">
        <v>5210</v>
      </c>
      <c r="G377" s="233" t="s">
        <v>1421</v>
      </c>
      <c r="H377" s="234">
        <v>1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42</v>
      </c>
      <c r="O377" s="92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119</v>
      </c>
      <c r="AT377" s="242" t="s">
        <v>283</v>
      </c>
      <c r="AU377" s="242" t="s">
        <v>84</v>
      </c>
      <c r="AY377" s="18" t="s">
        <v>281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8" t="s">
        <v>84</v>
      </c>
      <c r="BK377" s="243">
        <f>ROUND(I377*H377,2)</f>
        <v>0</v>
      </c>
      <c r="BL377" s="18" t="s">
        <v>119</v>
      </c>
      <c r="BM377" s="242" t="s">
        <v>5211</v>
      </c>
    </row>
    <row r="378" s="2" customFormat="1" ht="16.5" customHeight="1">
      <c r="A378" s="39"/>
      <c r="B378" s="40"/>
      <c r="C378" s="230" t="s">
        <v>1769</v>
      </c>
      <c r="D378" s="230" t="s">
        <v>283</v>
      </c>
      <c r="E378" s="231" t="s">
        <v>1917</v>
      </c>
      <c r="F378" s="232" t="s">
        <v>5212</v>
      </c>
      <c r="G378" s="233" t="s">
        <v>1421</v>
      </c>
      <c r="H378" s="234">
        <v>1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283</v>
      </c>
      <c r="AU378" s="242" t="s">
        <v>84</v>
      </c>
      <c r="AY378" s="18" t="s">
        <v>281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5213</v>
      </c>
    </row>
    <row r="379" s="2" customFormat="1" ht="16.5" customHeight="1">
      <c r="A379" s="39"/>
      <c r="B379" s="40"/>
      <c r="C379" s="230" t="s">
        <v>1773</v>
      </c>
      <c r="D379" s="230" t="s">
        <v>283</v>
      </c>
      <c r="E379" s="231" t="s">
        <v>1921</v>
      </c>
      <c r="F379" s="232" t="s">
        <v>5214</v>
      </c>
      <c r="G379" s="233" t="s">
        <v>1421</v>
      </c>
      <c r="H379" s="234">
        <v>1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283</v>
      </c>
      <c r="AU379" s="242" t="s">
        <v>84</v>
      </c>
      <c r="AY379" s="18" t="s">
        <v>281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5215</v>
      </c>
    </row>
    <row r="380" s="2" customFormat="1" ht="16.5" customHeight="1">
      <c r="A380" s="39"/>
      <c r="B380" s="40"/>
      <c r="C380" s="230" t="s">
        <v>1777</v>
      </c>
      <c r="D380" s="230" t="s">
        <v>283</v>
      </c>
      <c r="E380" s="231" t="s">
        <v>1925</v>
      </c>
      <c r="F380" s="232" t="s">
        <v>5216</v>
      </c>
      <c r="G380" s="233" t="s">
        <v>1421</v>
      </c>
      <c r="H380" s="234">
        <v>1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283</v>
      </c>
      <c r="AU380" s="242" t="s">
        <v>84</v>
      </c>
      <c r="AY380" s="18" t="s">
        <v>281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5217</v>
      </c>
    </row>
    <row r="381" s="2" customFormat="1" ht="16.5" customHeight="1">
      <c r="A381" s="39"/>
      <c r="B381" s="40"/>
      <c r="C381" s="230" t="s">
        <v>1782</v>
      </c>
      <c r="D381" s="230" t="s">
        <v>283</v>
      </c>
      <c r="E381" s="231" t="s">
        <v>1929</v>
      </c>
      <c r="F381" s="232" t="s">
        <v>5218</v>
      </c>
      <c r="G381" s="233" t="s">
        <v>1421</v>
      </c>
      <c r="H381" s="234">
        <v>1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283</v>
      </c>
      <c r="AU381" s="242" t="s">
        <v>84</v>
      </c>
      <c r="AY381" s="18" t="s">
        <v>281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5219</v>
      </c>
    </row>
    <row r="382" s="2" customFormat="1" ht="16.5" customHeight="1">
      <c r="A382" s="39"/>
      <c r="B382" s="40"/>
      <c r="C382" s="230" t="s">
        <v>1787</v>
      </c>
      <c r="D382" s="230" t="s">
        <v>283</v>
      </c>
      <c r="E382" s="231" t="s">
        <v>1933</v>
      </c>
      <c r="F382" s="232" t="s">
        <v>5220</v>
      </c>
      <c r="G382" s="233" t="s">
        <v>1421</v>
      </c>
      <c r="H382" s="234">
        <v>1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283</v>
      </c>
      <c r="AU382" s="242" t="s">
        <v>84</v>
      </c>
      <c r="AY382" s="18" t="s">
        <v>281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5221</v>
      </c>
    </row>
    <row r="383" s="2" customFormat="1" ht="16.5" customHeight="1">
      <c r="A383" s="39"/>
      <c r="B383" s="40"/>
      <c r="C383" s="230" t="s">
        <v>1792</v>
      </c>
      <c r="D383" s="230" t="s">
        <v>283</v>
      </c>
      <c r="E383" s="231" t="s">
        <v>1937</v>
      </c>
      <c r="F383" s="232" t="s">
        <v>5222</v>
      </c>
      <c r="G383" s="233" t="s">
        <v>1421</v>
      </c>
      <c r="H383" s="234">
        <v>1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283</v>
      </c>
      <c r="AU383" s="242" t="s">
        <v>84</v>
      </c>
      <c r="AY383" s="18" t="s">
        <v>281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5223</v>
      </c>
    </row>
    <row r="384" s="2" customFormat="1" ht="16.5" customHeight="1">
      <c r="A384" s="39"/>
      <c r="B384" s="40"/>
      <c r="C384" s="230" t="s">
        <v>1796</v>
      </c>
      <c r="D384" s="230" t="s">
        <v>283</v>
      </c>
      <c r="E384" s="231" t="s">
        <v>1941</v>
      </c>
      <c r="F384" s="232" t="s">
        <v>5224</v>
      </c>
      <c r="G384" s="233" t="s">
        <v>1421</v>
      </c>
      <c r="H384" s="234">
        <v>1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283</v>
      </c>
      <c r="AU384" s="242" t="s">
        <v>84</v>
      </c>
      <c r="AY384" s="18" t="s">
        <v>281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5225</v>
      </c>
    </row>
    <row r="385" s="2" customFormat="1" ht="24.15" customHeight="1">
      <c r="A385" s="39"/>
      <c r="B385" s="40"/>
      <c r="C385" s="230" t="s">
        <v>1801</v>
      </c>
      <c r="D385" s="230" t="s">
        <v>283</v>
      </c>
      <c r="E385" s="231" t="s">
        <v>1945</v>
      </c>
      <c r="F385" s="232" t="s">
        <v>1946</v>
      </c>
      <c r="G385" s="233" t="s">
        <v>1421</v>
      </c>
      <c r="H385" s="234">
        <v>1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283</v>
      </c>
      <c r="AU385" s="242" t="s">
        <v>84</v>
      </c>
      <c r="AY385" s="18" t="s">
        <v>281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5226</v>
      </c>
    </row>
    <row r="386" s="2" customFormat="1" ht="16.5" customHeight="1">
      <c r="A386" s="39"/>
      <c r="B386" s="40"/>
      <c r="C386" s="230" t="s">
        <v>1805</v>
      </c>
      <c r="D386" s="230" t="s">
        <v>283</v>
      </c>
      <c r="E386" s="231" t="s">
        <v>1949</v>
      </c>
      <c r="F386" s="232" t="s">
        <v>1950</v>
      </c>
      <c r="G386" s="233" t="s">
        <v>1421</v>
      </c>
      <c r="H386" s="234">
        <v>1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283</v>
      </c>
      <c r="AU386" s="242" t="s">
        <v>84</v>
      </c>
      <c r="AY386" s="18" t="s">
        <v>281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5227</v>
      </c>
    </row>
    <row r="387" s="2" customFormat="1" ht="16.5" customHeight="1">
      <c r="A387" s="39"/>
      <c r="B387" s="40"/>
      <c r="C387" s="230" t="s">
        <v>1810</v>
      </c>
      <c r="D387" s="230" t="s">
        <v>283</v>
      </c>
      <c r="E387" s="231" t="s">
        <v>1953</v>
      </c>
      <c r="F387" s="232" t="s">
        <v>1954</v>
      </c>
      <c r="G387" s="233" t="s">
        <v>1421</v>
      </c>
      <c r="H387" s="234">
        <v>1</v>
      </c>
      <c r="I387" s="235"/>
      <c r="J387" s="236">
        <f>ROUND(I387*H387,2)</f>
        <v>0</v>
      </c>
      <c r="K387" s="237"/>
      <c r="L387" s="45"/>
      <c r="M387" s="238" t="s">
        <v>1</v>
      </c>
      <c r="N387" s="239" t="s">
        <v>42</v>
      </c>
      <c r="O387" s="92"/>
      <c r="P387" s="240">
        <f>O387*H387</f>
        <v>0</v>
      </c>
      <c r="Q387" s="240">
        <v>0</v>
      </c>
      <c r="R387" s="240">
        <f>Q387*H387</f>
        <v>0</v>
      </c>
      <c r="S387" s="240">
        <v>0</v>
      </c>
      <c r="T387" s="24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2" t="s">
        <v>119</v>
      </c>
      <c r="AT387" s="242" t="s">
        <v>283</v>
      </c>
      <c r="AU387" s="242" t="s">
        <v>84</v>
      </c>
      <c r="AY387" s="18" t="s">
        <v>281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8" t="s">
        <v>84</v>
      </c>
      <c r="BK387" s="243">
        <f>ROUND(I387*H387,2)</f>
        <v>0</v>
      </c>
      <c r="BL387" s="18" t="s">
        <v>119</v>
      </c>
      <c r="BM387" s="242" t="s">
        <v>5228</v>
      </c>
    </row>
    <row r="388" s="2" customFormat="1" ht="16.5" customHeight="1">
      <c r="A388" s="39"/>
      <c r="B388" s="40"/>
      <c r="C388" s="230" t="s">
        <v>1814</v>
      </c>
      <c r="D388" s="230" t="s">
        <v>283</v>
      </c>
      <c r="E388" s="231" t="s">
        <v>1957</v>
      </c>
      <c r="F388" s="232" t="s">
        <v>1958</v>
      </c>
      <c r="G388" s="233" t="s">
        <v>1421</v>
      </c>
      <c r="H388" s="234">
        <v>1</v>
      </c>
      <c r="I388" s="235"/>
      <c r="J388" s="236">
        <f>ROUND(I388*H388,2)</f>
        <v>0</v>
      </c>
      <c r="K388" s="237"/>
      <c r="L388" s="45"/>
      <c r="M388" s="238" t="s">
        <v>1</v>
      </c>
      <c r="N388" s="239" t="s">
        <v>42</v>
      </c>
      <c r="O388" s="92"/>
      <c r="P388" s="240">
        <f>O388*H388</f>
        <v>0</v>
      </c>
      <c r="Q388" s="240">
        <v>0</v>
      </c>
      <c r="R388" s="240">
        <f>Q388*H388</f>
        <v>0</v>
      </c>
      <c r="S388" s="240">
        <v>0</v>
      </c>
      <c r="T388" s="24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2" t="s">
        <v>119</v>
      </c>
      <c r="AT388" s="242" t="s">
        <v>283</v>
      </c>
      <c r="AU388" s="242" t="s">
        <v>84</v>
      </c>
      <c r="AY388" s="18" t="s">
        <v>281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8" t="s">
        <v>84</v>
      </c>
      <c r="BK388" s="243">
        <f>ROUND(I388*H388,2)</f>
        <v>0</v>
      </c>
      <c r="BL388" s="18" t="s">
        <v>119</v>
      </c>
      <c r="BM388" s="242" t="s">
        <v>5229</v>
      </c>
    </row>
    <row r="389" s="2" customFormat="1" ht="24.15" customHeight="1">
      <c r="A389" s="39"/>
      <c r="B389" s="40"/>
      <c r="C389" s="230" t="s">
        <v>1818</v>
      </c>
      <c r="D389" s="230" t="s">
        <v>283</v>
      </c>
      <c r="E389" s="231" t="s">
        <v>1961</v>
      </c>
      <c r="F389" s="232" t="s">
        <v>1962</v>
      </c>
      <c r="G389" s="233" t="s">
        <v>1421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283</v>
      </c>
      <c r="AU389" s="242" t="s">
        <v>84</v>
      </c>
      <c r="AY389" s="18" t="s">
        <v>281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5230</v>
      </c>
    </row>
    <row r="390" s="2" customFormat="1" ht="21.75" customHeight="1">
      <c r="A390" s="39"/>
      <c r="B390" s="40"/>
      <c r="C390" s="230" t="s">
        <v>1822</v>
      </c>
      <c r="D390" s="230" t="s">
        <v>283</v>
      </c>
      <c r="E390" s="231" t="s">
        <v>1965</v>
      </c>
      <c r="F390" s="232" t="s">
        <v>1966</v>
      </c>
      <c r="G390" s="233" t="s">
        <v>1421</v>
      </c>
      <c r="H390" s="234">
        <v>1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283</v>
      </c>
      <c r="AU390" s="242" t="s">
        <v>84</v>
      </c>
      <c r="AY390" s="18" t="s">
        <v>281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5231</v>
      </c>
    </row>
    <row r="391" s="2" customFormat="1" ht="24.15" customHeight="1">
      <c r="A391" s="39"/>
      <c r="B391" s="40"/>
      <c r="C391" s="230" t="s">
        <v>1826</v>
      </c>
      <c r="D391" s="230" t="s">
        <v>283</v>
      </c>
      <c r="E391" s="231" t="s">
        <v>1969</v>
      </c>
      <c r="F391" s="232" t="s">
        <v>1970</v>
      </c>
      <c r="G391" s="233" t="s">
        <v>1421</v>
      </c>
      <c r="H391" s="234">
        <v>1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283</v>
      </c>
      <c r="AU391" s="242" t="s">
        <v>84</v>
      </c>
      <c r="AY391" s="18" t="s">
        <v>281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5232</v>
      </c>
    </row>
    <row r="392" s="2" customFormat="1" ht="16.5" customHeight="1">
      <c r="A392" s="39"/>
      <c r="B392" s="40"/>
      <c r="C392" s="230" t="s">
        <v>1831</v>
      </c>
      <c r="D392" s="230" t="s">
        <v>283</v>
      </c>
      <c r="E392" s="231" t="s">
        <v>1973</v>
      </c>
      <c r="F392" s="232" t="s">
        <v>1974</v>
      </c>
      <c r="G392" s="233" t="s">
        <v>1421</v>
      </c>
      <c r="H392" s="234">
        <v>1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283</v>
      </c>
      <c r="AU392" s="242" t="s">
        <v>84</v>
      </c>
      <c r="AY392" s="18" t="s">
        <v>281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5233</v>
      </c>
    </row>
    <row r="393" s="2" customFormat="1" ht="16.5" customHeight="1">
      <c r="A393" s="39"/>
      <c r="B393" s="40"/>
      <c r="C393" s="230" t="s">
        <v>1835</v>
      </c>
      <c r="D393" s="230" t="s">
        <v>283</v>
      </c>
      <c r="E393" s="231" t="s">
        <v>1977</v>
      </c>
      <c r="F393" s="232" t="s">
        <v>1978</v>
      </c>
      <c r="G393" s="233" t="s">
        <v>1421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283</v>
      </c>
      <c r="AU393" s="242" t="s">
        <v>84</v>
      </c>
      <c r="AY393" s="18" t="s">
        <v>281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5234</v>
      </c>
    </row>
    <row r="394" s="2" customFormat="1" ht="16.5" customHeight="1">
      <c r="A394" s="39"/>
      <c r="B394" s="40"/>
      <c r="C394" s="230" t="s">
        <v>1840</v>
      </c>
      <c r="D394" s="230" t="s">
        <v>283</v>
      </c>
      <c r="E394" s="231" t="s">
        <v>1981</v>
      </c>
      <c r="F394" s="232" t="s">
        <v>5235</v>
      </c>
      <c r="G394" s="233" t="s">
        <v>678</v>
      </c>
      <c r="H394" s="234">
        <v>32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283</v>
      </c>
      <c r="AU394" s="242" t="s">
        <v>84</v>
      </c>
      <c r="AY394" s="18" t="s">
        <v>281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5236</v>
      </c>
    </row>
    <row r="395" s="2" customFormat="1" ht="16.5" customHeight="1">
      <c r="A395" s="39"/>
      <c r="B395" s="40"/>
      <c r="C395" s="230" t="s">
        <v>1844</v>
      </c>
      <c r="D395" s="230" t="s">
        <v>283</v>
      </c>
      <c r="E395" s="231" t="s">
        <v>1985</v>
      </c>
      <c r="F395" s="232" t="s">
        <v>5237</v>
      </c>
      <c r="G395" s="233" t="s">
        <v>678</v>
      </c>
      <c r="H395" s="234">
        <v>32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283</v>
      </c>
      <c r="AU395" s="242" t="s">
        <v>84</v>
      </c>
      <c r="AY395" s="18" t="s">
        <v>281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5238</v>
      </c>
    </row>
    <row r="396" s="2" customFormat="1" ht="16.5" customHeight="1">
      <c r="A396" s="39"/>
      <c r="B396" s="40"/>
      <c r="C396" s="230" t="s">
        <v>1847</v>
      </c>
      <c r="D396" s="230" t="s">
        <v>283</v>
      </c>
      <c r="E396" s="231" t="s">
        <v>1989</v>
      </c>
      <c r="F396" s="232" t="s">
        <v>5239</v>
      </c>
      <c r="G396" s="233" t="s">
        <v>678</v>
      </c>
      <c r="H396" s="234">
        <v>32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283</v>
      </c>
      <c r="AU396" s="242" t="s">
        <v>84</v>
      </c>
      <c r="AY396" s="18" t="s">
        <v>281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5240</v>
      </c>
    </row>
    <row r="397" s="2" customFormat="1" ht="16.5" customHeight="1">
      <c r="A397" s="39"/>
      <c r="B397" s="40"/>
      <c r="C397" s="230" t="s">
        <v>1851</v>
      </c>
      <c r="D397" s="230" t="s">
        <v>283</v>
      </c>
      <c r="E397" s="231" t="s">
        <v>1993</v>
      </c>
      <c r="F397" s="232" t="s">
        <v>1994</v>
      </c>
      <c r="G397" s="233" t="s">
        <v>1421</v>
      </c>
      <c r="H397" s="234">
        <v>1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283</v>
      </c>
      <c r="AU397" s="242" t="s">
        <v>84</v>
      </c>
      <c r="AY397" s="18" t="s">
        <v>281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5241</v>
      </c>
    </row>
    <row r="398" s="2" customFormat="1" ht="16.5" customHeight="1">
      <c r="A398" s="39"/>
      <c r="B398" s="40"/>
      <c r="C398" s="230" t="s">
        <v>1857</v>
      </c>
      <c r="D398" s="230" t="s">
        <v>283</v>
      </c>
      <c r="E398" s="231" t="s">
        <v>1997</v>
      </c>
      <c r="F398" s="232" t="s">
        <v>1998</v>
      </c>
      <c r="G398" s="233" t="s">
        <v>304</v>
      </c>
      <c r="H398" s="234">
        <v>35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283</v>
      </c>
      <c r="AU398" s="242" t="s">
        <v>84</v>
      </c>
      <c r="AY398" s="18" t="s">
        <v>281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5242</v>
      </c>
    </row>
    <row r="399" s="2" customFormat="1" ht="16.5" customHeight="1">
      <c r="A399" s="39"/>
      <c r="B399" s="40"/>
      <c r="C399" s="230" t="s">
        <v>1861</v>
      </c>
      <c r="D399" s="230" t="s">
        <v>283</v>
      </c>
      <c r="E399" s="231" t="s">
        <v>2001</v>
      </c>
      <c r="F399" s="232" t="s">
        <v>2002</v>
      </c>
      <c r="G399" s="233" t="s">
        <v>1421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283</v>
      </c>
      <c r="AU399" s="242" t="s">
        <v>84</v>
      </c>
      <c r="AY399" s="18" t="s">
        <v>281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5243</v>
      </c>
    </row>
    <row r="400" s="2" customFormat="1" ht="16.5" customHeight="1">
      <c r="A400" s="39"/>
      <c r="B400" s="40"/>
      <c r="C400" s="230" t="s">
        <v>1865</v>
      </c>
      <c r="D400" s="230" t="s">
        <v>283</v>
      </c>
      <c r="E400" s="231" t="s">
        <v>2005</v>
      </c>
      <c r="F400" s="232" t="s">
        <v>5244</v>
      </c>
      <c r="G400" s="233" t="s">
        <v>678</v>
      </c>
      <c r="H400" s="234">
        <v>32</v>
      </c>
      <c r="I400" s="235"/>
      <c r="J400" s="236">
        <f>ROUND(I400*H400,2)</f>
        <v>0</v>
      </c>
      <c r="K400" s="237"/>
      <c r="L400" s="45"/>
      <c r="M400" s="238" t="s">
        <v>1</v>
      </c>
      <c r="N400" s="239" t="s">
        <v>42</v>
      </c>
      <c r="O400" s="92"/>
      <c r="P400" s="240">
        <f>O400*H400</f>
        <v>0</v>
      </c>
      <c r="Q400" s="240">
        <v>0</v>
      </c>
      <c r="R400" s="240">
        <f>Q400*H400</f>
        <v>0</v>
      </c>
      <c r="S400" s="240">
        <v>0</v>
      </c>
      <c r="T400" s="24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2" t="s">
        <v>119</v>
      </c>
      <c r="AT400" s="242" t="s">
        <v>283</v>
      </c>
      <c r="AU400" s="242" t="s">
        <v>84</v>
      </c>
      <c r="AY400" s="18" t="s">
        <v>281</v>
      </c>
      <c r="BE400" s="243">
        <f>IF(N400="základní",J400,0)</f>
        <v>0</v>
      </c>
      <c r="BF400" s="243">
        <f>IF(N400="snížená",J400,0)</f>
        <v>0</v>
      </c>
      <c r="BG400" s="243">
        <f>IF(N400="zákl. přenesená",J400,0)</f>
        <v>0</v>
      </c>
      <c r="BH400" s="243">
        <f>IF(N400="sníž. přenesená",J400,0)</f>
        <v>0</v>
      </c>
      <c r="BI400" s="243">
        <f>IF(N400="nulová",J400,0)</f>
        <v>0</v>
      </c>
      <c r="BJ400" s="18" t="s">
        <v>84</v>
      </c>
      <c r="BK400" s="243">
        <f>ROUND(I400*H400,2)</f>
        <v>0</v>
      </c>
      <c r="BL400" s="18" t="s">
        <v>119</v>
      </c>
      <c r="BM400" s="242" t="s">
        <v>5245</v>
      </c>
    </row>
    <row r="401" s="2" customFormat="1" ht="33" customHeight="1">
      <c r="A401" s="39"/>
      <c r="B401" s="40"/>
      <c r="C401" s="230" t="s">
        <v>1892</v>
      </c>
      <c r="D401" s="230" t="s">
        <v>283</v>
      </c>
      <c r="E401" s="231" t="s">
        <v>2013</v>
      </c>
      <c r="F401" s="232" t="s">
        <v>2014</v>
      </c>
      <c r="G401" s="233" t="s">
        <v>1421</v>
      </c>
      <c r="H401" s="234">
        <v>1</v>
      </c>
      <c r="I401" s="235"/>
      <c r="J401" s="236">
        <f>ROUND(I401*H401,2)</f>
        <v>0</v>
      </c>
      <c r="K401" s="237"/>
      <c r="L401" s="45"/>
      <c r="M401" s="238" t="s">
        <v>1</v>
      </c>
      <c r="N401" s="239" t="s">
        <v>42</v>
      </c>
      <c r="O401" s="92"/>
      <c r="P401" s="240">
        <f>O401*H401</f>
        <v>0</v>
      </c>
      <c r="Q401" s="240">
        <v>0</v>
      </c>
      <c r="R401" s="240">
        <f>Q401*H401</f>
        <v>0</v>
      </c>
      <c r="S401" s="240">
        <v>0</v>
      </c>
      <c r="T401" s="24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2" t="s">
        <v>119</v>
      </c>
      <c r="AT401" s="242" t="s">
        <v>283</v>
      </c>
      <c r="AU401" s="242" t="s">
        <v>84</v>
      </c>
      <c r="AY401" s="18" t="s">
        <v>281</v>
      </c>
      <c r="BE401" s="243">
        <f>IF(N401="základní",J401,0)</f>
        <v>0</v>
      </c>
      <c r="BF401" s="243">
        <f>IF(N401="snížená",J401,0)</f>
        <v>0</v>
      </c>
      <c r="BG401" s="243">
        <f>IF(N401="zákl. přenesená",J401,0)</f>
        <v>0</v>
      </c>
      <c r="BH401" s="243">
        <f>IF(N401="sníž. přenesená",J401,0)</f>
        <v>0</v>
      </c>
      <c r="BI401" s="243">
        <f>IF(N401="nulová",J401,0)</f>
        <v>0</v>
      </c>
      <c r="BJ401" s="18" t="s">
        <v>84</v>
      </c>
      <c r="BK401" s="243">
        <f>ROUND(I401*H401,2)</f>
        <v>0</v>
      </c>
      <c r="BL401" s="18" t="s">
        <v>119</v>
      </c>
      <c r="BM401" s="242" t="s">
        <v>5246</v>
      </c>
    </row>
    <row r="402" s="2" customFormat="1" ht="16.5" customHeight="1">
      <c r="A402" s="39"/>
      <c r="B402" s="40"/>
      <c r="C402" s="230" t="s">
        <v>1896</v>
      </c>
      <c r="D402" s="230" t="s">
        <v>283</v>
      </c>
      <c r="E402" s="231" t="s">
        <v>2021</v>
      </c>
      <c r="F402" s="232" t="s">
        <v>2022</v>
      </c>
      <c r="G402" s="233" t="s">
        <v>1421</v>
      </c>
      <c r="H402" s="234">
        <v>1</v>
      </c>
      <c r="I402" s="235"/>
      <c r="J402" s="236">
        <f>ROUND(I402*H402,2)</f>
        <v>0</v>
      </c>
      <c r="K402" s="237"/>
      <c r="L402" s="45"/>
      <c r="M402" s="238" t="s">
        <v>1</v>
      </c>
      <c r="N402" s="239" t="s">
        <v>42</v>
      </c>
      <c r="O402" s="92"/>
      <c r="P402" s="240">
        <f>O402*H402</f>
        <v>0</v>
      </c>
      <c r="Q402" s="240">
        <v>0</v>
      </c>
      <c r="R402" s="240">
        <f>Q402*H402</f>
        <v>0</v>
      </c>
      <c r="S402" s="240">
        <v>0</v>
      </c>
      <c r="T402" s="24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2" t="s">
        <v>119</v>
      </c>
      <c r="AT402" s="242" t="s">
        <v>283</v>
      </c>
      <c r="AU402" s="242" t="s">
        <v>84</v>
      </c>
      <c r="AY402" s="18" t="s">
        <v>281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8" t="s">
        <v>84</v>
      </c>
      <c r="BK402" s="243">
        <f>ROUND(I402*H402,2)</f>
        <v>0</v>
      </c>
      <c r="BL402" s="18" t="s">
        <v>119</v>
      </c>
      <c r="BM402" s="242" t="s">
        <v>5247</v>
      </c>
    </row>
    <row r="403" s="2" customFormat="1" ht="16.5" customHeight="1">
      <c r="A403" s="39"/>
      <c r="B403" s="40"/>
      <c r="C403" s="230" t="s">
        <v>1900</v>
      </c>
      <c r="D403" s="230" t="s">
        <v>283</v>
      </c>
      <c r="E403" s="231" t="s">
        <v>2029</v>
      </c>
      <c r="F403" s="232" t="s">
        <v>5248</v>
      </c>
      <c r="G403" s="233" t="s">
        <v>1421</v>
      </c>
      <c r="H403" s="234">
        <v>1</v>
      </c>
      <c r="I403" s="235"/>
      <c r="J403" s="236">
        <f>ROUND(I403*H403,2)</f>
        <v>0</v>
      </c>
      <c r="K403" s="237"/>
      <c r="L403" s="45"/>
      <c r="M403" s="238" t="s">
        <v>1</v>
      </c>
      <c r="N403" s="239" t="s">
        <v>42</v>
      </c>
      <c r="O403" s="92"/>
      <c r="P403" s="240">
        <f>O403*H403</f>
        <v>0</v>
      </c>
      <c r="Q403" s="240">
        <v>0</v>
      </c>
      <c r="R403" s="240">
        <f>Q403*H403</f>
        <v>0</v>
      </c>
      <c r="S403" s="240">
        <v>0</v>
      </c>
      <c r="T403" s="24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2" t="s">
        <v>119</v>
      </c>
      <c r="AT403" s="242" t="s">
        <v>283</v>
      </c>
      <c r="AU403" s="242" t="s">
        <v>84</v>
      </c>
      <c r="AY403" s="18" t="s">
        <v>281</v>
      </c>
      <c r="BE403" s="243">
        <f>IF(N403="základní",J403,0)</f>
        <v>0</v>
      </c>
      <c r="BF403" s="243">
        <f>IF(N403="snížená",J403,0)</f>
        <v>0</v>
      </c>
      <c r="BG403" s="243">
        <f>IF(N403="zákl. přenesená",J403,0)</f>
        <v>0</v>
      </c>
      <c r="BH403" s="243">
        <f>IF(N403="sníž. přenesená",J403,0)</f>
        <v>0</v>
      </c>
      <c r="BI403" s="243">
        <f>IF(N403="nulová",J403,0)</f>
        <v>0</v>
      </c>
      <c r="BJ403" s="18" t="s">
        <v>84</v>
      </c>
      <c r="BK403" s="243">
        <f>ROUND(I403*H403,2)</f>
        <v>0</v>
      </c>
      <c r="BL403" s="18" t="s">
        <v>119</v>
      </c>
      <c r="BM403" s="242" t="s">
        <v>5249</v>
      </c>
    </row>
    <row r="404" s="2" customFormat="1" ht="16.5" customHeight="1">
      <c r="A404" s="39"/>
      <c r="B404" s="40"/>
      <c r="C404" s="230" t="s">
        <v>1908</v>
      </c>
      <c r="D404" s="230" t="s">
        <v>283</v>
      </c>
      <c r="E404" s="231" t="s">
        <v>2033</v>
      </c>
      <c r="F404" s="232" t="s">
        <v>5250</v>
      </c>
      <c r="G404" s="233" t="s">
        <v>1421</v>
      </c>
      <c r="H404" s="234">
        <v>1</v>
      </c>
      <c r="I404" s="235"/>
      <c r="J404" s="236">
        <f>ROUND(I404*H404,2)</f>
        <v>0</v>
      </c>
      <c r="K404" s="237"/>
      <c r="L404" s="45"/>
      <c r="M404" s="238" t="s">
        <v>1</v>
      </c>
      <c r="N404" s="239" t="s">
        <v>42</v>
      </c>
      <c r="O404" s="92"/>
      <c r="P404" s="240">
        <f>O404*H404</f>
        <v>0</v>
      </c>
      <c r="Q404" s="240">
        <v>0</v>
      </c>
      <c r="R404" s="240">
        <f>Q404*H404</f>
        <v>0</v>
      </c>
      <c r="S404" s="240">
        <v>0</v>
      </c>
      <c r="T404" s="24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2" t="s">
        <v>119</v>
      </c>
      <c r="AT404" s="242" t="s">
        <v>283</v>
      </c>
      <c r="AU404" s="242" t="s">
        <v>84</v>
      </c>
      <c r="AY404" s="18" t="s">
        <v>281</v>
      </c>
      <c r="BE404" s="243">
        <f>IF(N404="základní",J404,0)</f>
        <v>0</v>
      </c>
      <c r="BF404" s="243">
        <f>IF(N404="snížená",J404,0)</f>
        <v>0</v>
      </c>
      <c r="BG404" s="243">
        <f>IF(N404="zákl. přenesená",J404,0)</f>
        <v>0</v>
      </c>
      <c r="BH404" s="243">
        <f>IF(N404="sníž. přenesená",J404,0)</f>
        <v>0</v>
      </c>
      <c r="BI404" s="243">
        <f>IF(N404="nulová",J404,0)</f>
        <v>0</v>
      </c>
      <c r="BJ404" s="18" t="s">
        <v>84</v>
      </c>
      <c r="BK404" s="243">
        <f>ROUND(I404*H404,2)</f>
        <v>0</v>
      </c>
      <c r="BL404" s="18" t="s">
        <v>119</v>
      </c>
      <c r="BM404" s="242" t="s">
        <v>5251</v>
      </c>
    </row>
    <row r="405" s="2" customFormat="1" ht="24.15" customHeight="1">
      <c r="A405" s="39"/>
      <c r="B405" s="40"/>
      <c r="C405" s="230" t="s">
        <v>1912</v>
      </c>
      <c r="D405" s="230" t="s">
        <v>283</v>
      </c>
      <c r="E405" s="231" t="s">
        <v>2037</v>
      </c>
      <c r="F405" s="232" t="s">
        <v>2038</v>
      </c>
      <c r="G405" s="233" t="s">
        <v>1421</v>
      </c>
      <c r="H405" s="234">
        <v>1</v>
      </c>
      <c r="I405" s="235"/>
      <c r="J405" s="236">
        <f>ROUND(I405*H405,2)</f>
        <v>0</v>
      </c>
      <c r="K405" s="237"/>
      <c r="L405" s="45"/>
      <c r="M405" s="238" t="s">
        <v>1</v>
      </c>
      <c r="N405" s="239" t="s">
        <v>42</v>
      </c>
      <c r="O405" s="92"/>
      <c r="P405" s="240">
        <f>O405*H405</f>
        <v>0</v>
      </c>
      <c r="Q405" s="240">
        <v>0</v>
      </c>
      <c r="R405" s="240">
        <f>Q405*H405</f>
        <v>0</v>
      </c>
      <c r="S405" s="240">
        <v>0</v>
      </c>
      <c r="T405" s="24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2" t="s">
        <v>119</v>
      </c>
      <c r="AT405" s="242" t="s">
        <v>283</v>
      </c>
      <c r="AU405" s="242" t="s">
        <v>84</v>
      </c>
      <c r="AY405" s="18" t="s">
        <v>281</v>
      </c>
      <c r="BE405" s="243">
        <f>IF(N405="základní",J405,0)</f>
        <v>0</v>
      </c>
      <c r="BF405" s="243">
        <f>IF(N405="snížená",J405,0)</f>
        <v>0</v>
      </c>
      <c r="BG405" s="243">
        <f>IF(N405="zákl. přenesená",J405,0)</f>
        <v>0</v>
      </c>
      <c r="BH405" s="243">
        <f>IF(N405="sníž. přenesená",J405,0)</f>
        <v>0</v>
      </c>
      <c r="BI405" s="243">
        <f>IF(N405="nulová",J405,0)</f>
        <v>0</v>
      </c>
      <c r="BJ405" s="18" t="s">
        <v>84</v>
      </c>
      <c r="BK405" s="243">
        <f>ROUND(I405*H405,2)</f>
        <v>0</v>
      </c>
      <c r="BL405" s="18" t="s">
        <v>119</v>
      </c>
      <c r="BM405" s="242" t="s">
        <v>5252</v>
      </c>
    </row>
    <row r="406" s="2" customFormat="1" ht="16.5" customHeight="1">
      <c r="A406" s="39"/>
      <c r="B406" s="40"/>
      <c r="C406" s="230" t="s">
        <v>1916</v>
      </c>
      <c r="D406" s="230" t="s">
        <v>283</v>
      </c>
      <c r="E406" s="231" t="s">
        <v>2017</v>
      </c>
      <c r="F406" s="232" t="s">
        <v>2018</v>
      </c>
      <c r="G406" s="233" t="s">
        <v>1421</v>
      </c>
      <c r="H406" s="234">
        <v>1</v>
      </c>
      <c r="I406" s="235"/>
      <c r="J406" s="236">
        <f>ROUND(I406*H406,2)</f>
        <v>0</v>
      </c>
      <c r="K406" s="237"/>
      <c r="L406" s="45"/>
      <c r="M406" s="238" t="s">
        <v>1</v>
      </c>
      <c r="N406" s="239" t="s">
        <v>42</v>
      </c>
      <c r="O406" s="92"/>
      <c r="P406" s="240">
        <f>O406*H406</f>
        <v>0</v>
      </c>
      <c r="Q406" s="240">
        <v>0</v>
      </c>
      <c r="R406" s="240">
        <f>Q406*H406</f>
        <v>0</v>
      </c>
      <c r="S406" s="240">
        <v>0</v>
      </c>
      <c r="T406" s="24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2" t="s">
        <v>119</v>
      </c>
      <c r="AT406" s="242" t="s">
        <v>283</v>
      </c>
      <c r="AU406" s="242" t="s">
        <v>84</v>
      </c>
      <c r="AY406" s="18" t="s">
        <v>281</v>
      </c>
      <c r="BE406" s="243">
        <f>IF(N406="základní",J406,0)</f>
        <v>0</v>
      </c>
      <c r="BF406" s="243">
        <f>IF(N406="snížená",J406,0)</f>
        <v>0</v>
      </c>
      <c r="BG406" s="243">
        <f>IF(N406="zákl. přenesená",J406,0)</f>
        <v>0</v>
      </c>
      <c r="BH406" s="243">
        <f>IF(N406="sníž. přenesená",J406,0)</f>
        <v>0</v>
      </c>
      <c r="BI406" s="243">
        <f>IF(N406="nulová",J406,0)</f>
        <v>0</v>
      </c>
      <c r="BJ406" s="18" t="s">
        <v>84</v>
      </c>
      <c r="BK406" s="243">
        <f>ROUND(I406*H406,2)</f>
        <v>0</v>
      </c>
      <c r="BL406" s="18" t="s">
        <v>119</v>
      </c>
      <c r="BM406" s="242" t="s">
        <v>5253</v>
      </c>
    </row>
    <row r="407" s="2" customFormat="1" ht="16.5" customHeight="1">
      <c r="A407" s="39"/>
      <c r="B407" s="40"/>
      <c r="C407" s="230" t="s">
        <v>1920</v>
      </c>
      <c r="D407" s="230" t="s">
        <v>283</v>
      </c>
      <c r="E407" s="231" t="s">
        <v>2025</v>
      </c>
      <c r="F407" s="232" t="s">
        <v>2026</v>
      </c>
      <c r="G407" s="233" t="s">
        <v>1421</v>
      </c>
      <c r="H407" s="234">
        <v>1</v>
      </c>
      <c r="I407" s="235"/>
      <c r="J407" s="236">
        <f>ROUND(I407*H407,2)</f>
        <v>0</v>
      </c>
      <c r="K407" s="237"/>
      <c r="L407" s="45"/>
      <c r="M407" s="238" t="s">
        <v>1</v>
      </c>
      <c r="N407" s="239" t="s">
        <v>42</v>
      </c>
      <c r="O407" s="92"/>
      <c r="P407" s="240">
        <f>O407*H407</f>
        <v>0</v>
      </c>
      <c r="Q407" s="240">
        <v>0</v>
      </c>
      <c r="R407" s="240">
        <f>Q407*H407</f>
        <v>0</v>
      </c>
      <c r="S407" s="240">
        <v>0</v>
      </c>
      <c r="T407" s="24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2" t="s">
        <v>119</v>
      </c>
      <c r="AT407" s="242" t="s">
        <v>283</v>
      </c>
      <c r="AU407" s="242" t="s">
        <v>84</v>
      </c>
      <c r="AY407" s="18" t="s">
        <v>281</v>
      </c>
      <c r="BE407" s="243">
        <f>IF(N407="základní",J407,0)</f>
        <v>0</v>
      </c>
      <c r="BF407" s="243">
        <f>IF(N407="snížená",J407,0)</f>
        <v>0</v>
      </c>
      <c r="BG407" s="243">
        <f>IF(N407="zákl. přenesená",J407,0)</f>
        <v>0</v>
      </c>
      <c r="BH407" s="243">
        <f>IF(N407="sníž. přenesená",J407,0)</f>
        <v>0</v>
      </c>
      <c r="BI407" s="243">
        <f>IF(N407="nulová",J407,0)</f>
        <v>0</v>
      </c>
      <c r="BJ407" s="18" t="s">
        <v>84</v>
      </c>
      <c r="BK407" s="243">
        <f>ROUND(I407*H407,2)</f>
        <v>0</v>
      </c>
      <c r="BL407" s="18" t="s">
        <v>119</v>
      </c>
      <c r="BM407" s="242" t="s">
        <v>5254</v>
      </c>
    </row>
    <row r="408" s="2" customFormat="1" ht="16.5" customHeight="1">
      <c r="A408" s="39"/>
      <c r="B408" s="40"/>
      <c r="C408" s="230" t="s">
        <v>1924</v>
      </c>
      <c r="D408" s="230" t="s">
        <v>283</v>
      </c>
      <c r="E408" s="231" t="s">
        <v>2041</v>
      </c>
      <c r="F408" s="232" t="s">
        <v>2042</v>
      </c>
      <c r="G408" s="233" t="s">
        <v>321</v>
      </c>
      <c r="H408" s="234">
        <v>1419.02</v>
      </c>
      <c r="I408" s="235"/>
      <c r="J408" s="236">
        <f>ROUND(I408*H408,2)</f>
        <v>0</v>
      </c>
      <c r="K408" s="237"/>
      <c r="L408" s="45"/>
      <c r="M408" s="238" t="s">
        <v>1</v>
      </c>
      <c r="N408" s="239" t="s">
        <v>42</v>
      </c>
      <c r="O408" s="92"/>
      <c r="P408" s="240">
        <f>O408*H408</f>
        <v>0</v>
      </c>
      <c r="Q408" s="240">
        <v>0</v>
      </c>
      <c r="R408" s="240">
        <f>Q408*H408</f>
        <v>0</v>
      </c>
      <c r="S408" s="240">
        <v>0</v>
      </c>
      <c r="T408" s="24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2" t="s">
        <v>119</v>
      </c>
      <c r="AT408" s="242" t="s">
        <v>283</v>
      </c>
      <c r="AU408" s="242" t="s">
        <v>84</v>
      </c>
      <c r="AY408" s="18" t="s">
        <v>281</v>
      </c>
      <c r="BE408" s="243">
        <f>IF(N408="základní",J408,0)</f>
        <v>0</v>
      </c>
      <c r="BF408" s="243">
        <f>IF(N408="snížená",J408,0)</f>
        <v>0</v>
      </c>
      <c r="BG408" s="243">
        <f>IF(N408="zákl. přenesená",J408,0)</f>
        <v>0</v>
      </c>
      <c r="BH408" s="243">
        <f>IF(N408="sníž. přenesená",J408,0)</f>
        <v>0</v>
      </c>
      <c r="BI408" s="243">
        <f>IF(N408="nulová",J408,0)</f>
        <v>0</v>
      </c>
      <c r="BJ408" s="18" t="s">
        <v>84</v>
      </c>
      <c r="BK408" s="243">
        <f>ROUND(I408*H408,2)</f>
        <v>0</v>
      </c>
      <c r="BL408" s="18" t="s">
        <v>119</v>
      </c>
      <c r="BM408" s="242" t="s">
        <v>5255</v>
      </c>
    </row>
    <row r="409" s="13" customFormat="1">
      <c r="A409" s="13"/>
      <c r="B409" s="244"/>
      <c r="C409" s="245"/>
      <c r="D409" s="246" t="s">
        <v>288</v>
      </c>
      <c r="E409" s="247" t="s">
        <v>1</v>
      </c>
      <c r="F409" s="248" t="s">
        <v>5256</v>
      </c>
      <c r="G409" s="245"/>
      <c r="H409" s="249">
        <v>1419.02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288</v>
      </c>
      <c r="AU409" s="255" t="s">
        <v>84</v>
      </c>
      <c r="AV409" s="13" t="s">
        <v>86</v>
      </c>
      <c r="AW409" s="13" t="s">
        <v>33</v>
      </c>
      <c r="AX409" s="13" t="s">
        <v>77</v>
      </c>
      <c r="AY409" s="255" t="s">
        <v>281</v>
      </c>
    </row>
    <row r="410" s="14" customFormat="1">
      <c r="A410" s="14"/>
      <c r="B410" s="256"/>
      <c r="C410" s="257"/>
      <c r="D410" s="246" t="s">
        <v>288</v>
      </c>
      <c r="E410" s="258" t="s">
        <v>1</v>
      </c>
      <c r="F410" s="259" t="s">
        <v>290</v>
      </c>
      <c r="G410" s="257"/>
      <c r="H410" s="260">
        <v>1419.02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288</v>
      </c>
      <c r="AU410" s="266" t="s">
        <v>84</v>
      </c>
      <c r="AV410" s="14" t="s">
        <v>119</v>
      </c>
      <c r="AW410" s="14" t="s">
        <v>33</v>
      </c>
      <c r="AX410" s="14" t="s">
        <v>84</v>
      </c>
      <c r="AY410" s="266" t="s">
        <v>281</v>
      </c>
    </row>
    <row r="411" s="2" customFormat="1" ht="16.5" customHeight="1">
      <c r="A411" s="39"/>
      <c r="B411" s="40"/>
      <c r="C411" s="230" t="s">
        <v>1928</v>
      </c>
      <c r="D411" s="230" t="s">
        <v>283</v>
      </c>
      <c r="E411" s="231" t="s">
        <v>2046</v>
      </c>
      <c r="F411" s="232" t="s">
        <v>2047</v>
      </c>
      <c r="G411" s="233" t="s">
        <v>321</v>
      </c>
      <c r="H411" s="234">
        <v>1419.02</v>
      </c>
      <c r="I411" s="235"/>
      <c r="J411" s="236">
        <f>ROUND(I411*H411,2)</f>
        <v>0</v>
      </c>
      <c r="K411" s="237"/>
      <c r="L411" s="45"/>
      <c r="M411" s="238" t="s">
        <v>1</v>
      </c>
      <c r="N411" s="239" t="s">
        <v>42</v>
      </c>
      <c r="O411" s="92"/>
      <c r="P411" s="240">
        <f>O411*H411</f>
        <v>0</v>
      </c>
      <c r="Q411" s="240">
        <v>0</v>
      </c>
      <c r="R411" s="240">
        <f>Q411*H411</f>
        <v>0</v>
      </c>
      <c r="S411" s="240">
        <v>0</v>
      </c>
      <c r="T411" s="24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2" t="s">
        <v>119</v>
      </c>
      <c r="AT411" s="242" t="s">
        <v>283</v>
      </c>
      <c r="AU411" s="242" t="s">
        <v>84</v>
      </c>
      <c r="AY411" s="18" t="s">
        <v>281</v>
      </c>
      <c r="BE411" s="243">
        <f>IF(N411="základní",J411,0)</f>
        <v>0</v>
      </c>
      <c r="BF411" s="243">
        <f>IF(N411="snížená",J411,0)</f>
        <v>0</v>
      </c>
      <c r="BG411" s="243">
        <f>IF(N411="zákl. přenesená",J411,0)</f>
        <v>0</v>
      </c>
      <c r="BH411" s="243">
        <f>IF(N411="sníž. přenesená",J411,0)</f>
        <v>0</v>
      </c>
      <c r="BI411" s="243">
        <f>IF(N411="nulová",J411,0)</f>
        <v>0</v>
      </c>
      <c r="BJ411" s="18" t="s">
        <v>84</v>
      </c>
      <c r="BK411" s="243">
        <f>ROUND(I411*H411,2)</f>
        <v>0</v>
      </c>
      <c r="BL411" s="18" t="s">
        <v>119</v>
      </c>
      <c r="BM411" s="242" t="s">
        <v>5257</v>
      </c>
    </row>
    <row r="412" s="2" customFormat="1" ht="16.5" customHeight="1">
      <c r="A412" s="39"/>
      <c r="B412" s="40"/>
      <c r="C412" s="230" t="s">
        <v>1932</v>
      </c>
      <c r="D412" s="230" t="s">
        <v>283</v>
      </c>
      <c r="E412" s="231" t="s">
        <v>2050</v>
      </c>
      <c r="F412" s="232" t="s">
        <v>2051</v>
      </c>
      <c r="G412" s="233" t="s">
        <v>678</v>
      </c>
      <c r="H412" s="234">
        <v>100</v>
      </c>
      <c r="I412" s="235"/>
      <c r="J412" s="236">
        <f>ROUND(I412*H412,2)</f>
        <v>0</v>
      </c>
      <c r="K412" s="237"/>
      <c r="L412" s="45"/>
      <c r="M412" s="238" t="s">
        <v>1</v>
      </c>
      <c r="N412" s="239" t="s">
        <v>42</v>
      </c>
      <c r="O412" s="92"/>
      <c r="P412" s="240">
        <f>O412*H412</f>
        <v>0</v>
      </c>
      <c r="Q412" s="240">
        <v>0</v>
      </c>
      <c r="R412" s="240">
        <f>Q412*H412</f>
        <v>0</v>
      </c>
      <c r="S412" s="240">
        <v>0</v>
      </c>
      <c r="T412" s="24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2" t="s">
        <v>119</v>
      </c>
      <c r="AT412" s="242" t="s">
        <v>283</v>
      </c>
      <c r="AU412" s="242" t="s">
        <v>84</v>
      </c>
      <c r="AY412" s="18" t="s">
        <v>281</v>
      </c>
      <c r="BE412" s="243">
        <f>IF(N412="základní",J412,0)</f>
        <v>0</v>
      </c>
      <c r="BF412" s="243">
        <f>IF(N412="snížená",J412,0)</f>
        <v>0</v>
      </c>
      <c r="BG412" s="243">
        <f>IF(N412="zákl. přenesená",J412,0)</f>
        <v>0</v>
      </c>
      <c r="BH412" s="243">
        <f>IF(N412="sníž. přenesená",J412,0)</f>
        <v>0</v>
      </c>
      <c r="BI412" s="243">
        <f>IF(N412="nulová",J412,0)</f>
        <v>0</v>
      </c>
      <c r="BJ412" s="18" t="s">
        <v>84</v>
      </c>
      <c r="BK412" s="243">
        <f>ROUND(I412*H412,2)</f>
        <v>0</v>
      </c>
      <c r="BL412" s="18" t="s">
        <v>119</v>
      </c>
      <c r="BM412" s="242" t="s">
        <v>5258</v>
      </c>
    </row>
    <row r="413" s="2" customFormat="1" ht="33" customHeight="1">
      <c r="A413" s="39"/>
      <c r="B413" s="40"/>
      <c r="C413" s="230" t="s">
        <v>1936</v>
      </c>
      <c r="D413" s="230" t="s">
        <v>283</v>
      </c>
      <c r="E413" s="231" t="s">
        <v>2054</v>
      </c>
      <c r="F413" s="232" t="s">
        <v>5259</v>
      </c>
      <c r="G413" s="233" t="s">
        <v>1421</v>
      </c>
      <c r="H413" s="234">
        <v>1</v>
      </c>
      <c r="I413" s="235"/>
      <c r="J413" s="236">
        <f>ROUND(I413*H413,2)</f>
        <v>0</v>
      </c>
      <c r="K413" s="237"/>
      <c r="L413" s="45"/>
      <c r="M413" s="238" t="s">
        <v>1</v>
      </c>
      <c r="N413" s="239" t="s">
        <v>42</v>
      </c>
      <c r="O413" s="92"/>
      <c r="P413" s="240">
        <f>O413*H413</f>
        <v>0</v>
      </c>
      <c r="Q413" s="240">
        <v>0</v>
      </c>
      <c r="R413" s="240">
        <f>Q413*H413</f>
        <v>0</v>
      </c>
      <c r="S413" s="240">
        <v>0</v>
      </c>
      <c r="T413" s="24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2" t="s">
        <v>119</v>
      </c>
      <c r="AT413" s="242" t="s">
        <v>283</v>
      </c>
      <c r="AU413" s="242" t="s">
        <v>84</v>
      </c>
      <c r="AY413" s="18" t="s">
        <v>281</v>
      </c>
      <c r="BE413" s="243">
        <f>IF(N413="základní",J413,0)</f>
        <v>0</v>
      </c>
      <c r="BF413" s="243">
        <f>IF(N413="snížená",J413,0)</f>
        <v>0</v>
      </c>
      <c r="BG413" s="243">
        <f>IF(N413="zákl. přenesená",J413,0)</f>
        <v>0</v>
      </c>
      <c r="BH413" s="243">
        <f>IF(N413="sníž. přenesená",J413,0)</f>
        <v>0</v>
      </c>
      <c r="BI413" s="243">
        <f>IF(N413="nulová",J413,0)</f>
        <v>0</v>
      </c>
      <c r="BJ413" s="18" t="s">
        <v>84</v>
      </c>
      <c r="BK413" s="243">
        <f>ROUND(I413*H413,2)</f>
        <v>0</v>
      </c>
      <c r="BL413" s="18" t="s">
        <v>119</v>
      </c>
      <c r="BM413" s="242" t="s">
        <v>5260</v>
      </c>
    </row>
    <row r="414" s="2" customFormat="1" ht="24.15" customHeight="1">
      <c r="A414" s="39"/>
      <c r="B414" s="40"/>
      <c r="C414" s="230" t="s">
        <v>1940</v>
      </c>
      <c r="D414" s="230" t="s">
        <v>283</v>
      </c>
      <c r="E414" s="231" t="s">
        <v>2058</v>
      </c>
      <c r="F414" s="232" t="s">
        <v>2059</v>
      </c>
      <c r="G414" s="233" t="s">
        <v>1421</v>
      </c>
      <c r="H414" s="234">
        <v>1</v>
      </c>
      <c r="I414" s="235"/>
      <c r="J414" s="236">
        <f>ROUND(I414*H414,2)</f>
        <v>0</v>
      </c>
      <c r="K414" s="237"/>
      <c r="L414" s="45"/>
      <c r="M414" s="238" t="s">
        <v>1</v>
      </c>
      <c r="N414" s="239" t="s">
        <v>42</v>
      </c>
      <c r="O414" s="92"/>
      <c r="P414" s="240">
        <f>O414*H414</f>
        <v>0</v>
      </c>
      <c r="Q414" s="240">
        <v>0</v>
      </c>
      <c r="R414" s="240">
        <f>Q414*H414</f>
        <v>0</v>
      </c>
      <c r="S414" s="240">
        <v>0</v>
      </c>
      <c r="T414" s="24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2" t="s">
        <v>119</v>
      </c>
      <c r="AT414" s="242" t="s">
        <v>283</v>
      </c>
      <c r="AU414" s="242" t="s">
        <v>84</v>
      </c>
      <c r="AY414" s="18" t="s">
        <v>281</v>
      </c>
      <c r="BE414" s="243">
        <f>IF(N414="základní",J414,0)</f>
        <v>0</v>
      </c>
      <c r="BF414" s="243">
        <f>IF(N414="snížená",J414,0)</f>
        <v>0</v>
      </c>
      <c r="BG414" s="243">
        <f>IF(N414="zákl. přenesená",J414,0)</f>
        <v>0</v>
      </c>
      <c r="BH414" s="243">
        <f>IF(N414="sníž. přenesená",J414,0)</f>
        <v>0</v>
      </c>
      <c r="BI414" s="243">
        <f>IF(N414="nulová",J414,0)</f>
        <v>0</v>
      </c>
      <c r="BJ414" s="18" t="s">
        <v>84</v>
      </c>
      <c r="BK414" s="243">
        <f>ROUND(I414*H414,2)</f>
        <v>0</v>
      </c>
      <c r="BL414" s="18" t="s">
        <v>119</v>
      </c>
      <c r="BM414" s="242" t="s">
        <v>5261</v>
      </c>
    </row>
    <row r="415" s="2" customFormat="1" ht="16.5" customHeight="1">
      <c r="A415" s="39"/>
      <c r="B415" s="40"/>
      <c r="C415" s="230" t="s">
        <v>1944</v>
      </c>
      <c r="D415" s="230" t="s">
        <v>283</v>
      </c>
      <c r="E415" s="231" t="s">
        <v>5262</v>
      </c>
      <c r="F415" s="232" t="s">
        <v>5263</v>
      </c>
      <c r="G415" s="233" t="s">
        <v>1421</v>
      </c>
      <c r="H415" s="234">
        <v>1</v>
      </c>
      <c r="I415" s="235"/>
      <c r="J415" s="236">
        <f>ROUND(I415*H415,2)</f>
        <v>0</v>
      </c>
      <c r="K415" s="237"/>
      <c r="L415" s="45"/>
      <c r="M415" s="238" t="s">
        <v>1</v>
      </c>
      <c r="N415" s="239" t="s">
        <v>42</v>
      </c>
      <c r="O415" s="92"/>
      <c r="P415" s="240">
        <f>O415*H415</f>
        <v>0</v>
      </c>
      <c r="Q415" s="240">
        <v>0</v>
      </c>
      <c r="R415" s="240">
        <f>Q415*H415</f>
        <v>0</v>
      </c>
      <c r="S415" s="240">
        <v>0</v>
      </c>
      <c r="T415" s="24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2" t="s">
        <v>119</v>
      </c>
      <c r="AT415" s="242" t="s">
        <v>283</v>
      </c>
      <c r="AU415" s="242" t="s">
        <v>84</v>
      </c>
      <c r="AY415" s="18" t="s">
        <v>281</v>
      </c>
      <c r="BE415" s="243">
        <f>IF(N415="základní",J415,0)</f>
        <v>0</v>
      </c>
      <c r="BF415" s="243">
        <f>IF(N415="snížená",J415,0)</f>
        <v>0</v>
      </c>
      <c r="BG415" s="243">
        <f>IF(N415="zákl. přenesená",J415,0)</f>
        <v>0</v>
      </c>
      <c r="BH415" s="243">
        <f>IF(N415="sníž. přenesená",J415,0)</f>
        <v>0</v>
      </c>
      <c r="BI415" s="243">
        <f>IF(N415="nulová",J415,0)</f>
        <v>0</v>
      </c>
      <c r="BJ415" s="18" t="s">
        <v>84</v>
      </c>
      <c r="BK415" s="243">
        <f>ROUND(I415*H415,2)</f>
        <v>0</v>
      </c>
      <c r="BL415" s="18" t="s">
        <v>119</v>
      </c>
      <c r="BM415" s="242" t="s">
        <v>5264</v>
      </c>
    </row>
    <row r="416" s="2" customFormat="1" ht="16.5" customHeight="1">
      <c r="A416" s="39"/>
      <c r="B416" s="40"/>
      <c r="C416" s="230" t="s">
        <v>1948</v>
      </c>
      <c r="D416" s="230" t="s">
        <v>283</v>
      </c>
      <c r="E416" s="231" t="s">
        <v>2062</v>
      </c>
      <c r="F416" s="232" t="s">
        <v>2063</v>
      </c>
      <c r="G416" s="233" t="s">
        <v>1421</v>
      </c>
      <c r="H416" s="234">
        <v>1</v>
      </c>
      <c r="I416" s="235"/>
      <c r="J416" s="236">
        <f>ROUND(I416*H416,2)</f>
        <v>0</v>
      </c>
      <c r="K416" s="237"/>
      <c r="L416" s="45"/>
      <c r="M416" s="238" t="s">
        <v>1</v>
      </c>
      <c r="N416" s="239" t="s">
        <v>42</v>
      </c>
      <c r="O416" s="92"/>
      <c r="P416" s="240">
        <f>O416*H416</f>
        <v>0</v>
      </c>
      <c r="Q416" s="240">
        <v>0</v>
      </c>
      <c r="R416" s="240">
        <f>Q416*H416</f>
        <v>0</v>
      </c>
      <c r="S416" s="240">
        <v>0</v>
      </c>
      <c r="T416" s="24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2" t="s">
        <v>119</v>
      </c>
      <c r="AT416" s="242" t="s">
        <v>283</v>
      </c>
      <c r="AU416" s="242" t="s">
        <v>84</v>
      </c>
      <c r="AY416" s="18" t="s">
        <v>281</v>
      </c>
      <c r="BE416" s="243">
        <f>IF(N416="základní",J416,0)</f>
        <v>0</v>
      </c>
      <c r="BF416" s="243">
        <f>IF(N416="snížená",J416,0)</f>
        <v>0</v>
      </c>
      <c r="BG416" s="243">
        <f>IF(N416="zákl. přenesená",J416,0)</f>
        <v>0</v>
      </c>
      <c r="BH416" s="243">
        <f>IF(N416="sníž. přenesená",J416,0)</f>
        <v>0</v>
      </c>
      <c r="BI416" s="243">
        <f>IF(N416="nulová",J416,0)</f>
        <v>0</v>
      </c>
      <c r="BJ416" s="18" t="s">
        <v>84</v>
      </c>
      <c r="BK416" s="243">
        <f>ROUND(I416*H416,2)</f>
        <v>0</v>
      </c>
      <c r="BL416" s="18" t="s">
        <v>119</v>
      </c>
      <c r="BM416" s="242" t="s">
        <v>5265</v>
      </c>
    </row>
    <row r="417" s="2" customFormat="1" ht="24.15" customHeight="1">
      <c r="A417" s="39"/>
      <c r="B417" s="40"/>
      <c r="C417" s="230" t="s">
        <v>1952</v>
      </c>
      <c r="D417" s="230" t="s">
        <v>283</v>
      </c>
      <c r="E417" s="231" t="s">
        <v>2066</v>
      </c>
      <c r="F417" s="232" t="s">
        <v>2067</v>
      </c>
      <c r="G417" s="233" t="s">
        <v>1421</v>
      </c>
      <c r="H417" s="234">
        <v>1</v>
      </c>
      <c r="I417" s="235"/>
      <c r="J417" s="236">
        <f>ROUND(I417*H417,2)</f>
        <v>0</v>
      </c>
      <c r="K417" s="237"/>
      <c r="L417" s="45"/>
      <c r="M417" s="238" t="s">
        <v>1</v>
      </c>
      <c r="N417" s="239" t="s">
        <v>42</v>
      </c>
      <c r="O417" s="92"/>
      <c r="P417" s="240">
        <f>O417*H417</f>
        <v>0</v>
      </c>
      <c r="Q417" s="240">
        <v>0</v>
      </c>
      <c r="R417" s="240">
        <f>Q417*H417</f>
        <v>0</v>
      </c>
      <c r="S417" s="240">
        <v>0</v>
      </c>
      <c r="T417" s="24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2" t="s">
        <v>119</v>
      </c>
      <c r="AT417" s="242" t="s">
        <v>283</v>
      </c>
      <c r="AU417" s="242" t="s">
        <v>84</v>
      </c>
      <c r="AY417" s="18" t="s">
        <v>281</v>
      </c>
      <c r="BE417" s="243">
        <f>IF(N417="základní",J417,0)</f>
        <v>0</v>
      </c>
      <c r="BF417" s="243">
        <f>IF(N417="snížená",J417,0)</f>
        <v>0</v>
      </c>
      <c r="BG417" s="243">
        <f>IF(N417="zákl. přenesená",J417,0)</f>
        <v>0</v>
      </c>
      <c r="BH417" s="243">
        <f>IF(N417="sníž. přenesená",J417,0)</f>
        <v>0</v>
      </c>
      <c r="BI417" s="243">
        <f>IF(N417="nulová",J417,0)</f>
        <v>0</v>
      </c>
      <c r="BJ417" s="18" t="s">
        <v>84</v>
      </c>
      <c r="BK417" s="243">
        <f>ROUND(I417*H417,2)</f>
        <v>0</v>
      </c>
      <c r="BL417" s="18" t="s">
        <v>119</v>
      </c>
      <c r="BM417" s="242" t="s">
        <v>5266</v>
      </c>
    </row>
    <row r="418" s="2" customFormat="1" ht="16.5" customHeight="1">
      <c r="A418" s="39"/>
      <c r="B418" s="40"/>
      <c r="C418" s="230" t="s">
        <v>1956</v>
      </c>
      <c r="D418" s="230" t="s">
        <v>283</v>
      </c>
      <c r="E418" s="231" t="s">
        <v>2009</v>
      </c>
      <c r="F418" s="232" t="s">
        <v>2010</v>
      </c>
      <c r="G418" s="233" t="s">
        <v>1421</v>
      </c>
      <c r="H418" s="234">
        <v>1</v>
      </c>
      <c r="I418" s="235"/>
      <c r="J418" s="236">
        <f>ROUND(I418*H418,2)</f>
        <v>0</v>
      </c>
      <c r="K418" s="237"/>
      <c r="L418" s="45"/>
      <c r="M418" s="238" t="s">
        <v>1</v>
      </c>
      <c r="N418" s="239" t="s">
        <v>42</v>
      </c>
      <c r="O418" s="92"/>
      <c r="P418" s="240">
        <f>O418*H418</f>
        <v>0</v>
      </c>
      <c r="Q418" s="240">
        <v>0</v>
      </c>
      <c r="R418" s="240">
        <f>Q418*H418</f>
        <v>0</v>
      </c>
      <c r="S418" s="240">
        <v>0</v>
      </c>
      <c r="T418" s="24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2" t="s">
        <v>119</v>
      </c>
      <c r="AT418" s="242" t="s">
        <v>283</v>
      </c>
      <c r="AU418" s="242" t="s">
        <v>84</v>
      </c>
      <c r="AY418" s="18" t="s">
        <v>281</v>
      </c>
      <c r="BE418" s="243">
        <f>IF(N418="základní",J418,0)</f>
        <v>0</v>
      </c>
      <c r="BF418" s="243">
        <f>IF(N418="snížená",J418,0)</f>
        <v>0</v>
      </c>
      <c r="BG418" s="243">
        <f>IF(N418="zákl. přenesená",J418,0)</f>
        <v>0</v>
      </c>
      <c r="BH418" s="243">
        <f>IF(N418="sníž. přenesená",J418,0)</f>
        <v>0</v>
      </c>
      <c r="BI418" s="243">
        <f>IF(N418="nulová",J418,0)</f>
        <v>0</v>
      </c>
      <c r="BJ418" s="18" t="s">
        <v>84</v>
      </c>
      <c r="BK418" s="243">
        <f>ROUND(I418*H418,2)</f>
        <v>0</v>
      </c>
      <c r="BL418" s="18" t="s">
        <v>119</v>
      </c>
      <c r="BM418" s="242" t="s">
        <v>5267</v>
      </c>
    </row>
    <row r="419" s="2" customFormat="1" ht="24.15" customHeight="1">
      <c r="A419" s="39"/>
      <c r="B419" s="40"/>
      <c r="C419" s="230" t="s">
        <v>1960</v>
      </c>
      <c r="D419" s="230" t="s">
        <v>283</v>
      </c>
      <c r="E419" s="231" t="s">
        <v>2070</v>
      </c>
      <c r="F419" s="232" t="s">
        <v>5268</v>
      </c>
      <c r="G419" s="233" t="s">
        <v>2072</v>
      </c>
      <c r="H419" s="234">
        <v>1</v>
      </c>
      <c r="I419" s="235"/>
      <c r="J419" s="236">
        <f>ROUND(I419*H419,2)</f>
        <v>0</v>
      </c>
      <c r="K419" s="237"/>
      <c r="L419" s="45"/>
      <c r="M419" s="238" t="s">
        <v>1</v>
      </c>
      <c r="N419" s="239" t="s">
        <v>42</v>
      </c>
      <c r="O419" s="92"/>
      <c r="P419" s="240">
        <f>O419*H419</f>
        <v>0</v>
      </c>
      <c r="Q419" s="240">
        <v>0</v>
      </c>
      <c r="R419" s="240">
        <f>Q419*H419</f>
        <v>0</v>
      </c>
      <c r="S419" s="240">
        <v>0</v>
      </c>
      <c r="T419" s="24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2" t="s">
        <v>119</v>
      </c>
      <c r="AT419" s="242" t="s">
        <v>283</v>
      </c>
      <c r="AU419" s="242" t="s">
        <v>84</v>
      </c>
      <c r="AY419" s="18" t="s">
        <v>281</v>
      </c>
      <c r="BE419" s="243">
        <f>IF(N419="základní",J419,0)</f>
        <v>0</v>
      </c>
      <c r="BF419" s="243">
        <f>IF(N419="snížená",J419,0)</f>
        <v>0</v>
      </c>
      <c r="BG419" s="243">
        <f>IF(N419="zákl. přenesená",J419,0)</f>
        <v>0</v>
      </c>
      <c r="BH419" s="243">
        <f>IF(N419="sníž. přenesená",J419,0)</f>
        <v>0</v>
      </c>
      <c r="BI419" s="243">
        <f>IF(N419="nulová",J419,0)</f>
        <v>0</v>
      </c>
      <c r="BJ419" s="18" t="s">
        <v>84</v>
      </c>
      <c r="BK419" s="243">
        <f>ROUND(I419*H419,2)</f>
        <v>0</v>
      </c>
      <c r="BL419" s="18" t="s">
        <v>119</v>
      </c>
      <c r="BM419" s="242" t="s">
        <v>5269</v>
      </c>
    </row>
    <row r="420" s="2" customFormat="1" ht="24.15" customHeight="1">
      <c r="A420" s="39"/>
      <c r="B420" s="40"/>
      <c r="C420" s="230" t="s">
        <v>1964</v>
      </c>
      <c r="D420" s="230" t="s">
        <v>283</v>
      </c>
      <c r="E420" s="231" t="s">
        <v>5270</v>
      </c>
      <c r="F420" s="232" t="s">
        <v>5271</v>
      </c>
      <c r="G420" s="233" t="s">
        <v>2072</v>
      </c>
      <c r="H420" s="234">
        <v>1</v>
      </c>
      <c r="I420" s="235"/>
      <c r="J420" s="236">
        <f>ROUND(I420*H420,2)</f>
        <v>0</v>
      </c>
      <c r="K420" s="237"/>
      <c r="L420" s="45"/>
      <c r="M420" s="307" t="s">
        <v>1</v>
      </c>
      <c r="N420" s="308" t="s">
        <v>42</v>
      </c>
      <c r="O420" s="309"/>
      <c r="P420" s="310">
        <f>O420*H420</f>
        <v>0</v>
      </c>
      <c r="Q420" s="310">
        <v>0</v>
      </c>
      <c r="R420" s="310">
        <f>Q420*H420</f>
        <v>0</v>
      </c>
      <c r="S420" s="310">
        <v>0</v>
      </c>
      <c r="T420" s="31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2" t="s">
        <v>119</v>
      </c>
      <c r="AT420" s="242" t="s">
        <v>283</v>
      </c>
      <c r="AU420" s="242" t="s">
        <v>84</v>
      </c>
      <c r="AY420" s="18" t="s">
        <v>281</v>
      </c>
      <c r="BE420" s="243">
        <f>IF(N420="základní",J420,0)</f>
        <v>0</v>
      </c>
      <c r="BF420" s="243">
        <f>IF(N420="snížená",J420,0)</f>
        <v>0</v>
      </c>
      <c r="BG420" s="243">
        <f>IF(N420="zákl. přenesená",J420,0)</f>
        <v>0</v>
      </c>
      <c r="BH420" s="243">
        <f>IF(N420="sníž. přenesená",J420,0)</f>
        <v>0</v>
      </c>
      <c r="BI420" s="243">
        <f>IF(N420="nulová",J420,0)</f>
        <v>0</v>
      </c>
      <c r="BJ420" s="18" t="s">
        <v>84</v>
      </c>
      <c r="BK420" s="243">
        <f>ROUND(I420*H420,2)</f>
        <v>0</v>
      </c>
      <c r="BL420" s="18" t="s">
        <v>119</v>
      </c>
      <c r="BM420" s="242" t="s">
        <v>5272</v>
      </c>
    </row>
    <row r="421" s="2" customFormat="1" ht="6.96" customHeight="1">
      <c r="A421" s="39"/>
      <c r="B421" s="67"/>
      <c r="C421" s="68"/>
      <c r="D421" s="68"/>
      <c r="E421" s="68"/>
      <c r="F421" s="68"/>
      <c r="G421" s="68"/>
      <c r="H421" s="68"/>
      <c r="I421" s="68"/>
      <c r="J421" s="68"/>
      <c r="K421" s="68"/>
      <c r="L421" s="45"/>
      <c r="M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</sheetData>
  <sheetProtection sheet="1" autoFilter="0" formatColumns="0" formatRows="0" objects="1" scenarios="1" spinCount="100000" saltValue="H5w+zknN/nMNiRjkajoCMJ9UDRM9VajKhriUCgFUSnBdb2Gamd9g54VePtUOooerBpxGONgWzFlubco5HsOwXw==" hashValue="c2NN1PaJvuB9GbWosJRJhOS6700L9Cw/17uAKsAGV+w7309i2iDPN5OFsHN+6SrZR7mbrIiUj84PHQqW81Fh+g==" algorithmName="SHA-512" password="CC35"/>
  <autoFilter ref="C137:K42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5274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ROUND((SUM(BE128:BE202)),  2)</f>
        <v>0</v>
      </c>
      <c r="G37" s="39"/>
      <c r="H37" s="39"/>
      <c r="I37" s="166">
        <v>0.20999999999999999</v>
      </c>
      <c r="J37" s="165">
        <f>ROUND(((SUM(BE128:BE202))*I37),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ROUND((SUM(BF128:BF202)),  2)</f>
        <v>0</v>
      </c>
      <c r="G38" s="39"/>
      <c r="H38" s="39"/>
      <c r="I38" s="166">
        <v>0.12</v>
      </c>
      <c r="J38" s="165">
        <f>ROUND(((SUM(BF128:BF202))*I38),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ROUND((SUM(BG128:BG202)),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ROUND((SUM(BH128:BH202)),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ROUND((SUM(BI128:BI202)),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II.1.2.2 - Zdravotně technické 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2080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2081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2082</v>
      </c>
      <c r="E103" s="199"/>
      <c r="F103" s="199"/>
      <c r="G103" s="199"/>
      <c r="H103" s="199"/>
      <c r="I103" s="199"/>
      <c r="J103" s="200">
        <f>J162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2083</v>
      </c>
      <c r="E104" s="199"/>
      <c r="F104" s="199"/>
      <c r="G104" s="199"/>
      <c r="H104" s="199"/>
      <c r="I104" s="199"/>
      <c r="J104" s="200">
        <f>J185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Cheb - Onkologie a zubní klinika rev.11.02.2025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4865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5273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II.1.2.2 - Zdravotně technické instalace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10. 12. 2024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30</v>
      </c>
      <c r="J124" s="37" t="str">
        <f>E25</f>
        <v>M Projekt Cheb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34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267</v>
      </c>
      <c r="D127" s="205" t="s">
        <v>62</v>
      </c>
      <c r="E127" s="205" t="s">
        <v>58</v>
      </c>
      <c r="F127" s="205" t="s">
        <v>59</v>
      </c>
      <c r="G127" s="205" t="s">
        <v>268</v>
      </c>
      <c r="H127" s="205" t="s">
        <v>269</v>
      </c>
      <c r="I127" s="205" t="s">
        <v>270</v>
      </c>
      <c r="J127" s="206" t="s">
        <v>243</v>
      </c>
      <c r="K127" s="207" t="s">
        <v>271</v>
      </c>
      <c r="L127" s="208"/>
      <c r="M127" s="101" t="s">
        <v>1</v>
      </c>
      <c r="N127" s="102" t="s">
        <v>41</v>
      </c>
      <c r="O127" s="102" t="s">
        <v>272</v>
      </c>
      <c r="P127" s="102" t="s">
        <v>273</v>
      </c>
      <c r="Q127" s="102" t="s">
        <v>274</v>
      </c>
      <c r="R127" s="102" t="s">
        <v>275</v>
      </c>
      <c r="S127" s="102" t="s">
        <v>276</v>
      </c>
      <c r="T127" s="103" t="s">
        <v>277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278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245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76</v>
      </c>
      <c r="E129" s="217" t="s">
        <v>2084</v>
      </c>
      <c r="F129" s="217" t="s">
        <v>103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P130+P162+P185</f>
        <v>0</v>
      </c>
      <c r="Q129" s="222"/>
      <c r="R129" s="223">
        <f>R130+R162+R185</f>
        <v>0</v>
      </c>
      <c r="S129" s="222"/>
      <c r="T129" s="224">
        <f>T130+T162+T185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84</v>
      </c>
      <c r="AT129" s="226" t="s">
        <v>76</v>
      </c>
      <c r="AU129" s="226" t="s">
        <v>77</v>
      </c>
      <c r="AY129" s="225" t="s">
        <v>281</v>
      </c>
      <c r="BK129" s="227">
        <f>BK130+BK162+BK185</f>
        <v>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2085</v>
      </c>
      <c r="F130" s="228" t="s">
        <v>2086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SUM(P131:P161)</f>
        <v>0</v>
      </c>
      <c r="Q130" s="222"/>
      <c r="R130" s="223">
        <f>SUM(R131:R161)</f>
        <v>0</v>
      </c>
      <c r="S130" s="222"/>
      <c r="T130" s="224">
        <f>SUM(T131:T161)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84</v>
      </c>
      <c r="AY130" s="225" t="s">
        <v>281</v>
      </c>
      <c r="BK130" s="227">
        <f>SUM(BK131:BK161)</f>
        <v>0</v>
      </c>
    </row>
    <row r="131" s="2" customFormat="1" ht="21.75" customHeight="1">
      <c r="A131" s="39"/>
      <c r="B131" s="40"/>
      <c r="C131" s="230" t="s">
        <v>84</v>
      </c>
      <c r="D131" s="230" t="s">
        <v>283</v>
      </c>
      <c r="E131" s="231" t="s">
        <v>2087</v>
      </c>
      <c r="F131" s="232" t="s">
        <v>2088</v>
      </c>
      <c r="G131" s="233" t="s">
        <v>410</v>
      </c>
      <c r="H131" s="234">
        <v>1371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86</v>
      </c>
    </row>
    <row r="132" s="2" customFormat="1" ht="21.75" customHeight="1">
      <c r="A132" s="39"/>
      <c r="B132" s="40"/>
      <c r="C132" s="230" t="s">
        <v>86</v>
      </c>
      <c r="D132" s="230" t="s">
        <v>283</v>
      </c>
      <c r="E132" s="231" t="s">
        <v>2089</v>
      </c>
      <c r="F132" s="232" t="s">
        <v>2090</v>
      </c>
      <c r="G132" s="233" t="s">
        <v>410</v>
      </c>
      <c r="H132" s="234">
        <v>176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119</v>
      </c>
    </row>
    <row r="133" s="2" customFormat="1" ht="21.75" customHeight="1">
      <c r="A133" s="39"/>
      <c r="B133" s="40"/>
      <c r="C133" s="230" t="s">
        <v>94</v>
      </c>
      <c r="D133" s="230" t="s">
        <v>283</v>
      </c>
      <c r="E133" s="231" t="s">
        <v>2091</v>
      </c>
      <c r="F133" s="232" t="s">
        <v>2092</v>
      </c>
      <c r="G133" s="233" t="s">
        <v>410</v>
      </c>
      <c r="H133" s="234">
        <v>187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307</v>
      </c>
    </row>
    <row r="134" s="2" customFormat="1" ht="21.75" customHeight="1">
      <c r="A134" s="39"/>
      <c r="B134" s="40"/>
      <c r="C134" s="230" t="s">
        <v>119</v>
      </c>
      <c r="D134" s="230" t="s">
        <v>283</v>
      </c>
      <c r="E134" s="231" t="s">
        <v>2093</v>
      </c>
      <c r="F134" s="232" t="s">
        <v>2094</v>
      </c>
      <c r="G134" s="233" t="s">
        <v>410</v>
      </c>
      <c r="H134" s="234">
        <v>150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318</v>
      </c>
    </row>
    <row r="135" s="2" customFormat="1" ht="24.15" customHeight="1">
      <c r="A135" s="39"/>
      <c r="B135" s="40"/>
      <c r="C135" s="230" t="s">
        <v>301</v>
      </c>
      <c r="D135" s="230" t="s">
        <v>283</v>
      </c>
      <c r="E135" s="231" t="s">
        <v>2101</v>
      </c>
      <c r="F135" s="232" t="s">
        <v>2102</v>
      </c>
      <c r="G135" s="233" t="s">
        <v>410</v>
      </c>
      <c r="H135" s="234">
        <v>14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328</v>
      </c>
    </row>
    <row r="136" s="2" customFormat="1" ht="24.15" customHeight="1">
      <c r="A136" s="39"/>
      <c r="B136" s="40"/>
      <c r="C136" s="230" t="s">
        <v>307</v>
      </c>
      <c r="D136" s="230" t="s">
        <v>283</v>
      </c>
      <c r="E136" s="231" t="s">
        <v>2103</v>
      </c>
      <c r="F136" s="232" t="s">
        <v>2104</v>
      </c>
      <c r="G136" s="233" t="s">
        <v>410</v>
      </c>
      <c r="H136" s="234">
        <v>11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8</v>
      </c>
    </row>
    <row r="137" s="2" customFormat="1" ht="24.15" customHeight="1">
      <c r="A137" s="39"/>
      <c r="B137" s="40"/>
      <c r="C137" s="230" t="s">
        <v>313</v>
      </c>
      <c r="D137" s="230" t="s">
        <v>283</v>
      </c>
      <c r="E137" s="231" t="s">
        <v>2107</v>
      </c>
      <c r="F137" s="232" t="s">
        <v>2108</v>
      </c>
      <c r="G137" s="233" t="s">
        <v>410</v>
      </c>
      <c r="H137" s="234">
        <v>503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413</v>
      </c>
    </row>
    <row r="138" s="2" customFormat="1" ht="24.15" customHeight="1">
      <c r="A138" s="39"/>
      <c r="B138" s="40"/>
      <c r="C138" s="230" t="s">
        <v>318</v>
      </c>
      <c r="D138" s="230" t="s">
        <v>283</v>
      </c>
      <c r="E138" s="231" t="s">
        <v>2109</v>
      </c>
      <c r="F138" s="232" t="s">
        <v>2110</v>
      </c>
      <c r="G138" s="233" t="s">
        <v>410</v>
      </c>
      <c r="H138" s="234">
        <v>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605</v>
      </c>
    </row>
    <row r="139" s="2" customFormat="1" ht="33" customHeight="1">
      <c r="A139" s="39"/>
      <c r="B139" s="40"/>
      <c r="C139" s="230" t="s">
        <v>311</v>
      </c>
      <c r="D139" s="230" t="s">
        <v>283</v>
      </c>
      <c r="E139" s="231" t="s">
        <v>2111</v>
      </c>
      <c r="F139" s="232" t="s">
        <v>2112</v>
      </c>
      <c r="G139" s="233" t="s">
        <v>410</v>
      </c>
      <c r="H139" s="234">
        <v>150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614</v>
      </c>
    </row>
    <row r="140" s="2" customFormat="1" ht="33" customHeight="1">
      <c r="A140" s="39"/>
      <c r="B140" s="40"/>
      <c r="C140" s="230" t="s">
        <v>328</v>
      </c>
      <c r="D140" s="230" t="s">
        <v>283</v>
      </c>
      <c r="E140" s="231" t="s">
        <v>2113</v>
      </c>
      <c r="F140" s="232" t="s">
        <v>2114</v>
      </c>
      <c r="G140" s="233" t="s">
        <v>410</v>
      </c>
      <c r="H140" s="234">
        <v>68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624</v>
      </c>
    </row>
    <row r="141" s="2" customFormat="1" ht="33" customHeight="1">
      <c r="A141" s="39"/>
      <c r="B141" s="40"/>
      <c r="C141" s="230" t="s">
        <v>375</v>
      </c>
      <c r="D141" s="230" t="s">
        <v>283</v>
      </c>
      <c r="E141" s="231" t="s">
        <v>2115</v>
      </c>
      <c r="F141" s="232" t="s">
        <v>2116</v>
      </c>
      <c r="G141" s="233" t="s">
        <v>410</v>
      </c>
      <c r="H141" s="234">
        <v>89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633</v>
      </c>
    </row>
    <row r="142" s="2" customFormat="1" ht="33" customHeight="1">
      <c r="A142" s="39"/>
      <c r="B142" s="40"/>
      <c r="C142" s="230" t="s">
        <v>8</v>
      </c>
      <c r="D142" s="230" t="s">
        <v>283</v>
      </c>
      <c r="E142" s="231" t="s">
        <v>2117</v>
      </c>
      <c r="F142" s="232" t="s">
        <v>2118</v>
      </c>
      <c r="G142" s="233" t="s">
        <v>410</v>
      </c>
      <c r="H142" s="234">
        <v>72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643</v>
      </c>
    </row>
    <row r="143" s="2" customFormat="1" ht="24.15" customHeight="1">
      <c r="A143" s="39"/>
      <c r="B143" s="40"/>
      <c r="C143" s="230" t="s">
        <v>407</v>
      </c>
      <c r="D143" s="230" t="s">
        <v>283</v>
      </c>
      <c r="E143" s="231" t="s">
        <v>2125</v>
      </c>
      <c r="F143" s="232" t="s">
        <v>2126</v>
      </c>
      <c r="G143" s="233" t="s">
        <v>410</v>
      </c>
      <c r="H143" s="234">
        <v>371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669</v>
      </c>
    </row>
    <row r="144" s="2" customFormat="1" ht="24.15" customHeight="1">
      <c r="A144" s="39"/>
      <c r="B144" s="40"/>
      <c r="C144" s="230" t="s">
        <v>413</v>
      </c>
      <c r="D144" s="230" t="s">
        <v>283</v>
      </c>
      <c r="E144" s="231" t="s">
        <v>2127</v>
      </c>
      <c r="F144" s="232" t="s">
        <v>2128</v>
      </c>
      <c r="G144" s="233" t="s">
        <v>410</v>
      </c>
      <c r="H144" s="234">
        <v>20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682</v>
      </c>
    </row>
    <row r="145" s="2" customFormat="1" ht="33" customHeight="1">
      <c r="A145" s="39"/>
      <c r="B145" s="40"/>
      <c r="C145" s="230" t="s">
        <v>418</v>
      </c>
      <c r="D145" s="230" t="s">
        <v>283</v>
      </c>
      <c r="E145" s="231" t="s">
        <v>2129</v>
      </c>
      <c r="F145" s="232" t="s">
        <v>2130</v>
      </c>
      <c r="G145" s="233" t="s">
        <v>410</v>
      </c>
      <c r="H145" s="234">
        <v>347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694</v>
      </c>
    </row>
    <row r="146" s="2" customFormat="1" ht="33" customHeight="1">
      <c r="A146" s="39"/>
      <c r="B146" s="40"/>
      <c r="C146" s="230" t="s">
        <v>605</v>
      </c>
      <c r="D146" s="230" t="s">
        <v>283</v>
      </c>
      <c r="E146" s="231" t="s">
        <v>2131</v>
      </c>
      <c r="F146" s="232" t="s">
        <v>2132</v>
      </c>
      <c r="G146" s="233" t="s">
        <v>410</v>
      </c>
      <c r="H146" s="234">
        <v>68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706</v>
      </c>
    </row>
    <row r="147" s="2" customFormat="1" ht="33" customHeight="1">
      <c r="A147" s="39"/>
      <c r="B147" s="40"/>
      <c r="C147" s="230" t="s">
        <v>610</v>
      </c>
      <c r="D147" s="230" t="s">
        <v>283</v>
      </c>
      <c r="E147" s="231" t="s">
        <v>2133</v>
      </c>
      <c r="F147" s="232" t="s">
        <v>2134</v>
      </c>
      <c r="G147" s="233" t="s">
        <v>410</v>
      </c>
      <c r="H147" s="234">
        <v>98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716</v>
      </c>
    </row>
    <row r="148" s="2" customFormat="1" ht="33" customHeight="1">
      <c r="A148" s="39"/>
      <c r="B148" s="40"/>
      <c r="C148" s="230" t="s">
        <v>614</v>
      </c>
      <c r="D148" s="230" t="s">
        <v>283</v>
      </c>
      <c r="E148" s="231" t="s">
        <v>2135</v>
      </c>
      <c r="F148" s="232" t="s">
        <v>2136</v>
      </c>
      <c r="G148" s="233" t="s">
        <v>410</v>
      </c>
      <c r="H148" s="234">
        <v>78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724</v>
      </c>
    </row>
    <row r="149" s="2" customFormat="1" ht="33" customHeight="1">
      <c r="A149" s="39"/>
      <c r="B149" s="40"/>
      <c r="C149" s="230" t="s">
        <v>619</v>
      </c>
      <c r="D149" s="230" t="s">
        <v>283</v>
      </c>
      <c r="E149" s="231" t="s">
        <v>2141</v>
      </c>
      <c r="F149" s="232" t="s">
        <v>2142</v>
      </c>
      <c r="G149" s="233" t="s">
        <v>410</v>
      </c>
      <c r="H149" s="234">
        <v>14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733</v>
      </c>
    </row>
    <row r="150" s="2" customFormat="1" ht="33" customHeight="1">
      <c r="A150" s="39"/>
      <c r="B150" s="40"/>
      <c r="C150" s="230" t="s">
        <v>624</v>
      </c>
      <c r="D150" s="230" t="s">
        <v>283</v>
      </c>
      <c r="E150" s="231" t="s">
        <v>2143</v>
      </c>
      <c r="F150" s="232" t="s">
        <v>2144</v>
      </c>
      <c r="G150" s="233" t="s">
        <v>410</v>
      </c>
      <c r="H150" s="234">
        <v>11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743</v>
      </c>
    </row>
    <row r="151" s="2" customFormat="1" ht="16.5" customHeight="1">
      <c r="A151" s="39"/>
      <c r="B151" s="40"/>
      <c r="C151" s="230" t="s">
        <v>7</v>
      </c>
      <c r="D151" s="230" t="s">
        <v>283</v>
      </c>
      <c r="E151" s="231" t="s">
        <v>5275</v>
      </c>
      <c r="F151" s="232" t="s">
        <v>5276</v>
      </c>
      <c r="G151" s="233" t="s">
        <v>1676</v>
      </c>
      <c r="H151" s="234">
        <v>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768</v>
      </c>
    </row>
    <row r="152" s="2" customFormat="1" ht="21.75" customHeight="1">
      <c r="A152" s="39"/>
      <c r="B152" s="40"/>
      <c r="C152" s="230" t="s">
        <v>633</v>
      </c>
      <c r="D152" s="230" t="s">
        <v>283</v>
      </c>
      <c r="E152" s="231" t="s">
        <v>2147</v>
      </c>
      <c r="F152" s="232" t="s">
        <v>2148</v>
      </c>
      <c r="G152" s="233" t="s">
        <v>1676</v>
      </c>
      <c r="H152" s="234">
        <v>138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830</v>
      </c>
    </row>
    <row r="153" s="2" customFormat="1" ht="21.75" customHeight="1">
      <c r="A153" s="39"/>
      <c r="B153" s="40"/>
      <c r="C153" s="230" t="s">
        <v>638</v>
      </c>
      <c r="D153" s="230" t="s">
        <v>283</v>
      </c>
      <c r="E153" s="231" t="s">
        <v>5277</v>
      </c>
      <c r="F153" s="232" t="s">
        <v>5278</v>
      </c>
      <c r="G153" s="233" t="s">
        <v>1676</v>
      </c>
      <c r="H153" s="234">
        <v>21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1004</v>
      </c>
    </row>
    <row r="154" s="2" customFormat="1" ht="16.5" customHeight="1">
      <c r="A154" s="39"/>
      <c r="B154" s="40"/>
      <c r="C154" s="230" t="s">
        <v>643</v>
      </c>
      <c r="D154" s="230" t="s">
        <v>283</v>
      </c>
      <c r="E154" s="231" t="s">
        <v>2149</v>
      </c>
      <c r="F154" s="232" t="s">
        <v>2150</v>
      </c>
      <c r="G154" s="233" t="s">
        <v>1676</v>
      </c>
      <c r="H154" s="234">
        <v>8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648</v>
      </c>
    </row>
    <row r="155" s="2" customFormat="1" ht="16.5" customHeight="1">
      <c r="A155" s="39"/>
      <c r="B155" s="40"/>
      <c r="C155" s="230" t="s">
        <v>653</v>
      </c>
      <c r="D155" s="230" t="s">
        <v>283</v>
      </c>
      <c r="E155" s="231" t="s">
        <v>2153</v>
      </c>
      <c r="F155" s="232" t="s">
        <v>2154</v>
      </c>
      <c r="G155" s="233" t="s">
        <v>1676</v>
      </c>
      <c r="H155" s="234">
        <v>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1436</v>
      </c>
    </row>
    <row r="156" s="2" customFormat="1" ht="16.5" customHeight="1">
      <c r="A156" s="39"/>
      <c r="B156" s="40"/>
      <c r="C156" s="230" t="s">
        <v>669</v>
      </c>
      <c r="D156" s="230" t="s">
        <v>283</v>
      </c>
      <c r="E156" s="231" t="s">
        <v>2155</v>
      </c>
      <c r="F156" s="232" t="s">
        <v>2156</v>
      </c>
      <c r="G156" s="233" t="s">
        <v>1676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1444</v>
      </c>
    </row>
    <row r="157" s="2" customFormat="1" ht="24.15" customHeight="1">
      <c r="A157" s="39"/>
      <c r="B157" s="40"/>
      <c r="C157" s="230" t="s">
        <v>675</v>
      </c>
      <c r="D157" s="230" t="s">
        <v>283</v>
      </c>
      <c r="E157" s="231" t="s">
        <v>2165</v>
      </c>
      <c r="F157" s="232" t="s">
        <v>2166</v>
      </c>
      <c r="G157" s="233" t="s">
        <v>1676</v>
      </c>
      <c r="H157" s="234">
        <v>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1452</v>
      </c>
    </row>
    <row r="158" s="2" customFormat="1" ht="37.8" customHeight="1">
      <c r="A158" s="39"/>
      <c r="B158" s="40"/>
      <c r="C158" s="230" t="s">
        <v>682</v>
      </c>
      <c r="D158" s="230" t="s">
        <v>283</v>
      </c>
      <c r="E158" s="231" t="s">
        <v>2175</v>
      </c>
      <c r="F158" s="232" t="s">
        <v>2176</v>
      </c>
      <c r="G158" s="233" t="s">
        <v>1421</v>
      </c>
      <c r="H158" s="234">
        <v>2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1460</v>
      </c>
    </row>
    <row r="159" s="2" customFormat="1" ht="37.8" customHeight="1">
      <c r="A159" s="39"/>
      <c r="B159" s="40"/>
      <c r="C159" s="230" t="s">
        <v>688</v>
      </c>
      <c r="D159" s="230" t="s">
        <v>283</v>
      </c>
      <c r="E159" s="231" t="s">
        <v>2177</v>
      </c>
      <c r="F159" s="232" t="s">
        <v>2178</v>
      </c>
      <c r="G159" s="233" t="s">
        <v>1421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1468</v>
      </c>
    </row>
    <row r="160" s="2" customFormat="1" ht="24.15" customHeight="1">
      <c r="A160" s="39"/>
      <c r="B160" s="40"/>
      <c r="C160" s="230" t="s">
        <v>694</v>
      </c>
      <c r="D160" s="230" t="s">
        <v>283</v>
      </c>
      <c r="E160" s="231" t="s">
        <v>2179</v>
      </c>
      <c r="F160" s="232" t="s">
        <v>2180</v>
      </c>
      <c r="G160" s="233" t="s">
        <v>1676</v>
      </c>
      <c r="H160" s="234">
        <v>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1476</v>
      </c>
    </row>
    <row r="161" s="2" customFormat="1" ht="24.15" customHeight="1">
      <c r="A161" s="39"/>
      <c r="B161" s="40"/>
      <c r="C161" s="230" t="s">
        <v>700</v>
      </c>
      <c r="D161" s="230" t="s">
        <v>283</v>
      </c>
      <c r="E161" s="231" t="s">
        <v>2181</v>
      </c>
      <c r="F161" s="232" t="s">
        <v>2182</v>
      </c>
      <c r="G161" s="233" t="s">
        <v>1676</v>
      </c>
      <c r="H161" s="234">
        <v>5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1484</v>
      </c>
    </row>
    <row r="162" s="12" customFormat="1" ht="22.8" customHeight="1">
      <c r="A162" s="12"/>
      <c r="B162" s="214"/>
      <c r="C162" s="215"/>
      <c r="D162" s="216" t="s">
        <v>76</v>
      </c>
      <c r="E162" s="228" t="s">
        <v>2183</v>
      </c>
      <c r="F162" s="228" t="s">
        <v>2184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SUM(P163:P184)</f>
        <v>0</v>
      </c>
      <c r="Q162" s="222"/>
      <c r="R162" s="223">
        <f>SUM(R163:R184)</f>
        <v>0</v>
      </c>
      <c r="S162" s="222"/>
      <c r="T162" s="224">
        <f>SUM(T163:T184)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84</v>
      </c>
      <c r="AT162" s="226" t="s">
        <v>76</v>
      </c>
      <c r="AU162" s="226" t="s">
        <v>84</v>
      </c>
      <c r="AY162" s="225" t="s">
        <v>281</v>
      </c>
      <c r="BK162" s="227">
        <f>SUM(BK163:BK184)</f>
        <v>0</v>
      </c>
    </row>
    <row r="163" s="2" customFormat="1" ht="24.15" customHeight="1">
      <c r="A163" s="39"/>
      <c r="B163" s="40"/>
      <c r="C163" s="230" t="s">
        <v>706</v>
      </c>
      <c r="D163" s="230" t="s">
        <v>283</v>
      </c>
      <c r="E163" s="231" t="s">
        <v>2199</v>
      </c>
      <c r="F163" s="232" t="s">
        <v>2200</v>
      </c>
      <c r="G163" s="233" t="s">
        <v>410</v>
      </c>
      <c r="H163" s="234">
        <v>74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1492</v>
      </c>
    </row>
    <row r="164" s="2" customFormat="1" ht="24.15" customHeight="1">
      <c r="A164" s="39"/>
      <c r="B164" s="40"/>
      <c r="C164" s="230" t="s">
        <v>712</v>
      </c>
      <c r="D164" s="230" t="s">
        <v>283</v>
      </c>
      <c r="E164" s="231" t="s">
        <v>2201</v>
      </c>
      <c r="F164" s="232" t="s">
        <v>2202</v>
      </c>
      <c r="G164" s="233" t="s">
        <v>410</v>
      </c>
      <c r="H164" s="234">
        <v>43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1500</v>
      </c>
    </row>
    <row r="165" s="2" customFormat="1" ht="24.15" customHeight="1">
      <c r="A165" s="39"/>
      <c r="B165" s="40"/>
      <c r="C165" s="230" t="s">
        <v>716</v>
      </c>
      <c r="D165" s="230" t="s">
        <v>283</v>
      </c>
      <c r="E165" s="231" t="s">
        <v>2203</v>
      </c>
      <c r="F165" s="232" t="s">
        <v>2204</v>
      </c>
      <c r="G165" s="233" t="s">
        <v>410</v>
      </c>
      <c r="H165" s="234">
        <v>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1508</v>
      </c>
    </row>
    <row r="166" s="2" customFormat="1" ht="24.15" customHeight="1">
      <c r="A166" s="39"/>
      <c r="B166" s="40"/>
      <c r="C166" s="230" t="s">
        <v>720</v>
      </c>
      <c r="D166" s="230" t="s">
        <v>283</v>
      </c>
      <c r="E166" s="231" t="s">
        <v>2205</v>
      </c>
      <c r="F166" s="232" t="s">
        <v>2206</v>
      </c>
      <c r="G166" s="233" t="s">
        <v>410</v>
      </c>
      <c r="H166" s="234">
        <v>23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1516</v>
      </c>
    </row>
    <row r="167" s="2" customFormat="1" ht="24.15" customHeight="1">
      <c r="A167" s="39"/>
      <c r="B167" s="40"/>
      <c r="C167" s="230" t="s">
        <v>724</v>
      </c>
      <c r="D167" s="230" t="s">
        <v>283</v>
      </c>
      <c r="E167" s="231" t="s">
        <v>2207</v>
      </c>
      <c r="F167" s="232" t="s">
        <v>2208</v>
      </c>
      <c r="G167" s="233" t="s">
        <v>410</v>
      </c>
      <c r="H167" s="234">
        <v>160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1524</v>
      </c>
    </row>
    <row r="168" s="2" customFormat="1" ht="37.8" customHeight="1">
      <c r="A168" s="39"/>
      <c r="B168" s="40"/>
      <c r="C168" s="230" t="s">
        <v>729</v>
      </c>
      <c r="D168" s="230" t="s">
        <v>283</v>
      </c>
      <c r="E168" s="231" t="s">
        <v>2211</v>
      </c>
      <c r="F168" s="232" t="s">
        <v>2212</v>
      </c>
      <c r="G168" s="233" t="s">
        <v>410</v>
      </c>
      <c r="H168" s="234">
        <v>102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1532</v>
      </c>
    </row>
    <row r="169" s="2" customFormat="1" ht="37.8" customHeight="1">
      <c r="A169" s="39"/>
      <c r="B169" s="40"/>
      <c r="C169" s="230" t="s">
        <v>733</v>
      </c>
      <c r="D169" s="230" t="s">
        <v>283</v>
      </c>
      <c r="E169" s="231" t="s">
        <v>2213</v>
      </c>
      <c r="F169" s="232" t="s">
        <v>2214</v>
      </c>
      <c r="G169" s="233" t="s">
        <v>410</v>
      </c>
      <c r="H169" s="234">
        <v>70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1540</v>
      </c>
    </row>
    <row r="170" s="2" customFormat="1" ht="37.8" customHeight="1">
      <c r="A170" s="39"/>
      <c r="B170" s="40"/>
      <c r="C170" s="230" t="s">
        <v>737</v>
      </c>
      <c r="D170" s="230" t="s">
        <v>283</v>
      </c>
      <c r="E170" s="231" t="s">
        <v>2215</v>
      </c>
      <c r="F170" s="232" t="s">
        <v>2216</v>
      </c>
      <c r="G170" s="233" t="s">
        <v>410</v>
      </c>
      <c r="H170" s="234">
        <v>60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1548</v>
      </c>
    </row>
    <row r="171" s="2" customFormat="1" ht="37.8" customHeight="1">
      <c r="A171" s="39"/>
      <c r="B171" s="40"/>
      <c r="C171" s="230" t="s">
        <v>743</v>
      </c>
      <c r="D171" s="230" t="s">
        <v>283</v>
      </c>
      <c r="E171" s="231" t="s">
        <v>2217</v>
      </c>
      <c r="F171" s="232" t="s">
        <v>2218</v>
      </c>
      <c r="G171" s="233" t="s">
        <v>410</v>
      </c>
      <c r="H171" s="234">
        <v>50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1560</v>
      </c>
    </row>
    <row r="172" s="2" customFormat="1" ht="37.8" customHeight="1">
      <c r="A172" s="39"/>
      <c r="B172" s="40"/>
      <c r="C172" s="230" t="s">
        <v>749</v>
      </c>
      <c r="D172" s="230" t="s">
        <v>283</v>
      </c>
      <c r="E172" s="231" t="s">
        <v>2219</v>
      </c>
      <c r="F172" s="232" t="s">
        <v>2220</v>
      </c>
      <c r="G172" s="233" t="s">
        <v>410</v>
      </c>
      <c r="H172" s="234">
        <v>80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1568</v>
      </c>
    </row>
    <row r="173" s="2" customFormat="1" ht="16.5" customHeight="1">
      <c r="A173" s="39"/>
      <c r="B173" s="40"/>
      <c r="C173" s="230" t="s">
        <v>768</v>
      </c>
      <c r="D173" s="230" t="s">
        <v>283</v>
      </c>
      <c r="E173" s="231" t="s">
        <v>2227</v>
      </c>
      <c r="F173" s="232" t="s">
        <v>2228</v>
      </c>
      <c r="G173" s="233" t="s">
        <v>1676</v>
      </c>
      <c r="H173" s="234">
        <v>7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1576</v>
      </c>
    </row>
    <row r="174" s="2" customFormat="1" ht="21.75" customHeight="1">
      <c r="A174" s="39"/>
      <c r="B174" s="40"/>
      <c r="C174" s="230" t="s">
        <v>785</v>
      </c>
      <c r="D174" s="230" t="s">
        <v>283</v>
      </c>
      <c r="E174" s="231" t="s">
        <v>5279</v>
      </c>
      <c r="F174" s="232" t="s">
        <v>5280</v>
      </c>
      <c r="G174" s="233" t="s">
        <v>1676</v>
      </c>
      <c r="H174" s="234">
        <v>10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1584</v>
      </c>
    </row>
    <row r="175" s="2" customFormat="1" ht="16.5" customHeight="1">
      <c r="A175" s="39"/>
      <c r="B175" s="40"/>
      <c r="C175" s="230" t="s">
        <v>830</v>
      </c>
      <c r="D175" s="230" t="s">
        <v>283</v>
      </c>
      <c r="E175" s="231" t="s">
        <v>2233</v>
      </c>
      <c r="F175" s="232" t="s">
        <v>2234</v>
      </c>
      <c r="G175" s="233" t="s">
        <v>1676</v>
      </c>
      <c r="H175" s="234">
        <v>6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1592</v>
      </c>
    </row>
    <row r="176" s="2" customFormat="1" ht="16.5" customHeight="1">
      <c r="A176" s="39"/>
      <c r="B176" s="40"/>
      <c r="C176" s="230" t="s">
        <v>916</v>
      </c>
      <c r="D176" s="230" t="s">
        <v>283</v>
      </c>
      <c r="E176" s="231" t="s">
        <v>2235</v>
      </c>
      <c r="F176" s="232" t="s">
        <v>2236</v>
      </c>
      <c r="G176" s="233" t="s">
        <v>1676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1600</v>
      </c>
    </row>
    <row r="177" s="2" customFormat="1" ht="16.5" customHeight="1">
      <c r="A177" s="39"/>
      <c r="B177" s="40"/>
      <c r="C177" s="230" t="s">
        <v>1004</v>
      </c>
      <c r="D177" s="230" t="s">
        <v>283</v>
      </c>
      <c r="E177" s="231" t="s">
        <v>5281</v>
      </c>
      <c r="F177" s="232" t="s">
        <v>5282</v>
      </c>
      <c r="G177" s="233" t="s">
        <v>1676</v>
      </c>
      <c r="H177" s="234">
        <v>2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1608</v>
      </c>
    </row>
    <row r="178" s="2" customFormat="1" ht="16.5" customHeight="1">
      <c r="A178" s="39"/>
      <c r="B178" s="40"/>
      <c r="C178" s="230" t="s">
        <v>662</v>
      </c>
      <c r="D178" s="230" t="s">
        <v>283</v>
      </c>
      <c r="E178" s="231" t="s">
        <v>2237</v>
      </c>
      <c r="F178" s="232" t="s">
        <v>2238</v>
      </c>
      <c r="G178" s="233" t="s">
        <v>1676</v>
      </c>
      <c r="H178" s="234">
        <v>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1616</v>
      </c>
    </row>
    <row r="179" s="2" customFormat="1" ht="16.5" customHeight="1">
      <c r="A179" s="39"/>
      <c r="B179" s="40"/>
      <c r="C179" s="230" t="s">
        <v>648</v>
      </c>
      <c r="D179" s="230" t="s">
        <v>283</v>
      </c>
      <c r="E179" s="231" t="s">
        <v>5283</v>
      </c>
      <c r="F179" s="232" t="s">
        <v>5284</v>
      </c>
      <c r="G179" s="233" t="s">
        <v>1676</v>
      </c>
      <c r="H179" s="234">
        <v>3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1624</v>
      </c>
    </row>
    <row r="180" s="2" customFormat="1" ht="16.5" customHeight="1">
      <c r="A180" s="39"/>
      <c r="B180" s="40"/>
      <c r="C180" s="230" t="s">
        <v>1432</v>
      </c>
      <c r="D180" s="230" t="s">
        <v>283</v>
      </c>
      <c r="E180" s="231" t="s">
        <v>2239</v>
      </c>
      <c r="F180" s="232" t="s">
        <v>2240</v>
      </c>
      <c r="G180" s="233" t="s">
        <v>1676</v>
      </c>
      <c r="H180" s="234">
        <v>26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1632</v>
      </c>
    </row>
    <row r="181" s="2" customFormat="1" ht="16.5" customHeight="1">
      <c r="A181" s="39"/>
      <c r="B181" s="40"/>
      <c r="C181" s="230" t="s">
        <v>1436</v>
      </c>
      <c r="D181" s="230" t="s">
        <v>283</v>
      </c>
      <c r="E181" s="231" t="s">
        <v>2241</v>
      </c>
      <c r="F181" s="232" t="s">
        <v>2242</v>
      </c>
      <c r="G181" s="233" t="s">
        <v>1676</v>
      </c>
      <c r="H181" s="234">
        <v>12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1640</v>
      </c>
    </row>
    <row r="182" s="2" customFormat="1" ht="21.75" customHeight="1">
      <c r="A182" s="39"/>
      <c r="B182" s="40"/>
      <c r="C182" s="230" t="s">
        <v>1440</v>
      </c>
      <c r="D182" s="230" t="s">
        <v>283</v>
      </c>
      <c r="E182" s="231" t="s">
        <v>2245</v>
      </c>
      <c r="F182" s="232" t="s">
        <v>2246</v>
      </c>
      <c r="G182" s="233" t="s">
        <v>1676</v>
      </c>
      <c r="H182" s="234">
        <v>4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1648</v>
      </c>
    </row>
    <row r="183" s="2" customFormat="1" ht="16.5" customHeight="1">
      <c r="A183" s="39"/>
      <c r="B183" s="40"/>
      <c r="C183" s="230" t="s">
        <v>1444</v>
      </c>
      <c r="D183" s="230" t="s">
        <v>283</v>
      </c>
      <c r="E183" s="231" t="s">
        <v>2247</v>
      </c>
      <c r="F183" s="232" t="s">
        <v>2248</v>
      </c>
      <c r="G183" s="233" t="s">
        <v>1676</v>
      </c>
      <c r="H183" s="234">
        <v>2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1656</v>
      </c>
    </row>
    <row r="184" s="2" customFormat="1" ht="16.5" customHeight="1">
      <c r="A184" s="39"/>
      <c r="B184" s="40"/>
      <c r="C184" s="230" t="s">
        <v>1448</v>
      </c>
      <c r="D184" s="230" t="s">
        <v>283</v>
      </c>
      <c r="E184" s="231" t="s">
        <v>2249</v>
      </c>
      <c r="F184" s="232" t="s">
        <v>2250</v>
      </c>
      <c r="G184" s="233" t="s">
        <v>1676</v>
      </c>
      <c r="H184" s="234">
        <v>7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1667</v>
      </c>
    </row>
    <row r="185" s="12" customFormat="1" ht="22.8" customHeight="1">
      <c r="A185" s="12"/>
      <c r="B185" s="214"/>
      <c r="C185" s="215"/>
      <c r="D185" s="216" t="s">
        <v>76</v>
      </c>
      <c r="E185" s="228" t="s">
        <v>2253</v>
      </c>
      <c r="F185" s="228" t="s">
        <v>2254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SUM(P186:P202)</f>
        <v>0</v>
      </c>
      <c r="Q185" s="222"/>
      <c r="R185" s="223">
        <f>SUM(R186:R202)</f>
        <v>0</v>
      </c>
      <c r="S185" s="222"/>
      <c r="T185" s="224">
        <f>SUM(T186:T202)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84</v>
      </c>
      <c r="AT185" s="226" t="s">
        <v>76</v>
      </c>
      <c r="AU185" s="226" t="s">
        <v>84</v>
      </c>
      <c r="AY185" s="225" t="s">
        <v>281</v>
      </c>
      <c r="BK185" s="227">
        <f>SUM(BK186:BK202)</f>
        <v>0</v>
      </c>
    </row>
    <row r="186" s="2" customFormat="1" ht="37.8" customHeight="1">
      <c r="A186" s="39"/>
      <c r="B186" s="40"/>
      <c r="C186" s="230" t="s">
        <v>1452</v>
      </c>
      <c r="D186" s="230" t="s">
        <v>283</v>
      </c>
      <c r="E186" s="231" t="s">
        <v>2255</v>
      </c>
      <c r="F186" s="232" t="s">
        <v>2256</v>
      </c>
      <c r="G186" s="233" t="s">
        <v>1421</v>
      </c>
      <c r="H186" s="234">
        <v>27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1679</v>
      </c>
    </row>
    <row r="187" s="2" customFormat="1" ht="44.25" customHeight="1">
      <c r="A187" s="39"/>
      <c r="B187" s="40"/>
      <c r="C187" s="230" t="s">
        <v>1456</v>
      </c>
      <c r="D187" s="230" t="s">
        <v>283</v>
      </c>
      <c r="E187" s="231" t="s">
        <v>2257</v>
      </c>
      <c r="F187" s="232" t="s">
        <v>2258</v>
      </c>
      <c r="G187" s="233" t="s">
        <v>1421</v>
      </c>
      <c r="H187" s="234">
        <v>3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1700</v>
      </c>
    </row>
    <row r="188" s="2" customFormat="1" ht="24.15" customHeight="1">
      <c r="A188" s="39"/>
      <c r="B188" s="40"/>
      <c r="C188" s="230" t="s">
        <v>1460</v>
      </c>
      <c r="D188" s="230" t="s">
        <v>283</v>
      </c>
      <c r="E188" s="231" t="s">
        <v>2259</v>
      </c>
      <c r="F188" s="232" t="s">
        <v>2260</v>
      </c>
      <c r="G188" s="233" t="s">
        <v>1421</v>
      </c>
      <c r="H188" s="234">
        <v>39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1709</v>
      </c>
    </row>
    <row r="189" s="2" customFormat="1" ht="37.8" customHeight="1">
      <c r="A189" s="39"/>
      <c r="B189" s="40"/>
      <c r="C189" s="230" t="s">
        <v>1464</v>
      </c>
      <c r="D189" s="230" t="s">
        <v>283</v>
      </c>
      <c r="E189" s="231" t="s">
        <v>2263</v>
      </c>
      <c r="F189" s="232" t="s">
        <v>2264</v>
      </c>
      <c r="G189" s="233" t="s">
        <v>1421</v>
      </c>
      <c r="H189" s="234">
        <v>10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1719</v>
      </c>
    </row>
    <row r="190" s="2" customFormat="1" ht="16.5" customHeight="1">
      <c r="A190" s="39"/>
      <c r="B190" s="40"/>
      <c r="C190" s="230" t="s">
        <v>1468</v>
      </c>
      <c r="D190" s="230" t="s">
        <v>283</v>
      </c>
      <c r="E190" s="231" t="s">
        <v>2265</v>
      </c>
      <c r="F190" s="232" t="s">
        <v>2266</v>
      </c>
      <c r="G190" s="233" t="s">
        <v>1421</v>
      </c>
      <c r="H190" s="234">
        <v>5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1727</v>
      </c>
    </row>
    <row r="191" s="2" customFormat="1" ht="21.75" customHeight="1">
      <c r="A191" s="39"/>
      <c r="B191" s="40"/>
      <c r="C191" s="230" t="s">
        <v>1472</v>
      </c>
      <c r="D191" s="230" t="s">
        <v>283</v>
      </c>
      <c r="E191" s="231" t="s">
        <v>2269</v>
      </c>
      <c r="F191" s="232" t="s">
        <v>2270</v>
      </c>
      <c r="G191" s="233" t="s">
        <v>1421</v>
      </c>
      <c r="H191" s="234">
        <v>8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1736</v>
      </c>
    </row>
    <row r="192" s="2" customFormat="1" ht="21.75" customHeight="1">
      <c r="A192" s="39"/>
      <c r="B192" s="40"/>
      <c r="C192" s="230" t="s">
        <v>1476</v>
      </c>
      <c r="D192" s="230" t="s">
        <v>283</v>
      </c>
      <c r="E192" s="231" t="s">
        <v>2271</v>
      </c>
      <c r="F192" s="232" t="s">
        <v>2272</v>
      </c>
      <c r="G192" s="233" t="s">
        <v>1421</v>
      </c>
      <c r="H192" s="234">
        <v>17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1745</v>
      </c>
    </row>
    <row r="193" s="2" customFormat="1" ht="24.15" customHeight="1">
      <c r="A193" s="39"/>
      <c r="B193" s="40"/>
      <c r="C193" s="230" t="s">
        <v>1480</v>
      </c>
      <c r="D193" s="230" t="s">
        <v>283</v>
      </c>
      <c r="E193" s="231" t="s">
        <v>5285</v>
      </c>
      <c r="F193" s="232" t="s">
        <v>5286</v>
      </c>
      <c r="G193" s="233" t="s">
        <v>1421</v>
      </c>
      <c r="H193" s="234">
        <v>2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1753</v>
      </c>
    </row>
    <row r="194" s="2" customFormat="1" ht="24.15" customHeight="1">
      <c r="A194" s="39"/>
      <c r="B194" s="40"/>
      <c r="C194" s="230" t="s">
        <v>1484</v>
      </c>
      <c r="D194" s="230" t="s">
        <v>283</v>
      </c>
      <c r="E194" s="231" t="s">
        <v>2273</v>
      </c>
      <c r="F194" s="232" t="s">
        <v>2274</v>
      </c>
      <c r="G194" s="233" t="s">
        <v>1421</v>
      </c>
      <c r="H194" s="234">
        <v>3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1761</v>
      </c>
    </row>
    <row r="195" s="2" customFormat="1" ht="16.5" customHeight="1">
      <c r="A195" s="39"/>
      <c r="B195" s="40"/>
      <c r="C195" s="230" t="s">
        <v>1488</v>
      </c>
      <c r="D195" s="230" t="s">
        <v>283</v>
      </c>
      <c r="E195" s="231" t="s">
        <v>2275</v>
      </c>
      <c r="F195" s="232" t="s">
        <v>2276</v>
      </c>
      <c r="G195" s="233" t="s">
        <v>1421</v>
      </c>
      <c r="H195" s="234">
        <v>30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1769</v>
      </c>
    </row>
    <row r="196" s="2" customFormat="1" ht="16.5" customHeight="1">
      <c r="A196" s="39"/>
      <c r="B196" s="40"/>
      <c r="C196" s="230" t="s">
        <v>1492</v>
      </c>
      <c r="D196" s="230" t="s">
        <v>283</v>
      </c>
      <c r="E196" s="231" t="s">
        <v>2277</v>
      </c>
      <c r="F196" s="232" t="s">
        <v>2278</v>
      </c>
      <c r="G196" s="233" t="s">
        <v>1421</v>
      </c>
      <c r="H196" s="234">
        <v>9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1777</v>
      </c>
    </row>
    <row r="197" s="2" customFormat="1" ht="16.5" customHeight="1">
      <c r="A197" s="39"/>
      <c r="B197" s="40"/>
      <c r="C197" s="230" t="s">
        <v>1496</v>
      </c>
      <c r="D197" s="230" t="s">
        <v>283</v>
      </c>
      <c r="E197" s="231" t="s">
        <v>2279</v>
      </c>
      <c r="F197" s="232" t="s">
        <v>2280</v>
      </c>
      <c r="G197" s="233" t="s">
        <v>1421</v>
      </c>
      <c r="H197" s="234">
        <v>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1787</v>
      </c>
    </row>
    <row r="198" s="2" customFormat="1" ht="66.75" customHeight="1">
      <c r="A198" s="39"/>
      <c r="B198" s="40"/>
      <c r="C198" s="230" t="s">
        <v>1500</v>
      </c>
      <c r="D198" s="230" t="s">
        <v>283</v>
      </c>
      <c r="E198" s="231" t="s">
        <v>2281</v>
      </c>
      <c r="F198" s="232" t="s">
        <v>2282</v>
      </c>
      <c r="G198" s="233" t="s">
        <v>1421</v>
      </c>
      <c r="H198" s="234">
        <v>14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1796</v>
      </c>
    </row>
    <row r="199" s="2" customFormat="1" ht="76.35" customHeight="1">
      <c r="A199" s="39"/>
      <c r="B199" s="40"/>
      <c r="C199" s="230" t="s">
        <v>1504</v>
      </c>
      <c r="D199" s="230" t="s">
        <v>283</v>
      </c>
      <c r="E199" s="231" t="s">
        <v>5287</v>
      </c>
      <c r="F199" s="232" t="s">
        <v>2284</v>
      </c>
      <c r="G199" s="233" t="s">
        <v>1421</v>
      </c>
      <c r="H199" s="234">
        <v>3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1805</v>
      </c>
    </row>
    <row r="200" s="2" customFormat="1" ht="49.05" customHeight="1">
      <c r="A200" s="39"/>
      <c r="B200" s="40"/>
      <c r="C200" s="230" t="s">
        <v>1508</v>
      </c>
      <c r="D200" s="230" t="s">
        <v>283</v>
      </c>
      <c r="E200" s="231" t="s">
        <v>2285</v>
      </c>
      <c r="F200" s="232" t="s">
        <v>2286</v>
      </c>
      <c r="G200" s="233" t="s">
        <v>1421</v>
      </c>
      <c r="H200" s="234">
        <v>2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1814</v>
      </c>
    </row>
    <row r="201" s="2" customFormat="1" ht="33" customHeight="1">
      <c r="A201" s="39"/>
      <c r="B201" s="40"/>
      <c r="C201" s="230" t="s">
        <v>1512</v>
      </c>
      <c r="D201" s="230" t="s">
        <v>283</v>
      </c>
      <c r="E201" s="231" t="s">
        <v>2291</v>
      </c>
      <c r="F201" s="232" t="s">
        <v>2292</v>
      </c>
      <c r="G201" s="233" t="s">
        <v>1421</v>
      </c>
      <c r="H201" s="234">
        <v>10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1822</v>
      </c>
    </row>
    <row r="202" s="2" customFormat="1" ht="24.15" customHeight="1">
      <c r="A202" s="39"/>
      <c r="B202" s="40"/>
      <c r="C202" s="230" t="s">
        <v>1516</v>
      </c>
      <c r="D202" s="230" t="s">
        <v>283</v>
      </c>
      <c r="E202" s="231" t="s">
        <v>5288</v>
      </c>
      <c r="F202" s="232" t="s">
        <v>5289</v>
      </c>
      <c r="G202" s="233" t="s">
        <v>1421</v>
      </c>
      <c r="H202" s="234">
        <v>10</v>
      </c>
      <c r="I202" s="235"/>
      <c r="J202" s="236">
        <f>ROUND(I202*H202,2)</f>
        <v>0</v>
      </c>
      <c r="K202" s="237"/>
      <c r="L202" s="45"/>
      <c r="M202" s="307" t="s">
        <v>1</v>
      </c>
      <c r="N202" s="308" t="s">
        <v>42</v>
      </c>
      <c r="O202" s="309"/>
      <c r="P202" s="310">
        <f>O202*H202</f>
        <v>0</v>
      </c>
      <c r="Q202" s="310">
        <v>0</v>
      </c>
      <c r="R202" s="310">
        <f>Q202*H202</f>
        <v>0</v>
      </c>
      <c r="S202" s="310">
        <v>0</v>
      </c>
      <c r="T202" s="31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1831</v>
      </c>
    </row>
    <row r="203" s="2" customFormat="1" ht="6.96" customHeight="1">
      <c r="A203" s="39"/>
      <c r="B203" s="67"/>
      <c r="C203" s="68"/>
      <c r="D203" s="68"/>
      <c r="E203" s="68"/>
      <c r="F203" s="68"/>
      <c r="G203" s="68"/>
      <c r="H203" s="68"/>
      <c r="I203" s="68"/>
      <c r="J203" s="68"/>
      <c r="K203" s="68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SK954/cWztkzP/otFlbvNJkYnhK6RyRPOP/zj5M60fOBTaXI8vXmpYV3/nBLnHJWC/y3UnxMmjMYow2SGHTD+A==" hashValue="pmJELNaCkZDYngmDP7nHwSBZN7MNCRBZq/yBnWAzxOyXkJhASjNY2C8f459GC6qX/PSmtNh4Y+VS14XgdP4VrQ==" algorithmName="SHA-512" password="CC35"/>
  <autoFilter ref="C127:K20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5290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ROUND((SUM(BE125:BE171)),  2)</f>
        <v>0</v>
      </c>
      <c r="G37" s="39"/>
      <c r="H37" s="39"/>
      <c r="I37" s="166">
        <v>0.20999999999999999</v>
      </c>
      <c r="J37" s="165">
        <f>ROUND(((SUM(BE125:BE171))*I37),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ROUND((SUM(BF125:BF171)),  2)</f>
        <v>0</v>
      </c>
      <c r="G38" s="39"/>
      <c r="H38" s="39"/>
      <c r="I38" s="166">
        <v>0.12</v>
      </c>
      <c r="J38" s="165">
        <f>ROUND(((SUM(BF125:BF171))*I38),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ROUND((SUM(BG125:BG171)),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ROUND((SUM(BH125:BH171)),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ROUND((SUM(BI125:BI171)),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II.1.2.4a -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2319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II.1.2.4a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106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SUM(P127:P171)</f>
        <v>0</v>
      </c>
      <c r="Q126" s="222"/>
      <c r="R126" s="223">
        <f>SUM(R127:R171)</f>
        <v>0</v>
      </c>
      <c r="S126" s="222"/>
      <c r="T126" s="224">
        <f>SUM(T127:T171)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SUM(BK127:BK171)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2327</v>
      </c>
      <c r="F127" s="232" t="s">
        <v>2328</v>
      </c>
      <c r="G127" s="233" t="s">
        <v>1676</v>
      </c>
      <c r="H127" s="234">
        <v>11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5291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2330</v>
      </c>
      <c r="F128" s="232" t="s">
        <v>2331</v>
      </c>
      <c r="G128" s="233" t="s">
        <v>1676</v>
      </c>
      <c r="H128" s="234">
        <v>3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5292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2333</v>
      </c>
      <c r="F129" s="232" t="s">
        <v>2334</v>
      </c>
      <c r="G129" s="233" t="s">
        <v>1676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5293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2336</v>
      </c>
      <c r="F130" s="232" t="s">
        <v>2337</v>
      </c>
      <c r="G130" s="233" t="s">
        <v>1676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5294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2339</v>
      </c>
      <c r="F131" s="232" t="s">
        <v>2340</v>
      </c>
      <c r="G131" s="233" t="s">
        <v>1676</v>
      </c>
      <c r="H131" s="234">
        <v>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5295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2342</v>
      </c>
      <c r="F132" s="232" t="s">
        <v>2343</v>
      </c>
      <c r="G132" s="233" t="s">
        <v>1676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5296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2345</v>
      </c>
      <c r="F133" s="232" t="s">
        <v>2346</v>
      </c>
      <c r="G133" s="233" t="s">
        <v>1676</v>
      </c>
      <c r="H133" s="234">
        <v>14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5297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2348</v>
      </c>
      <c r="F134" s="232" t="s">
        <v>2349</v>
      </c>
      <c r="G134" s="233" t="s">
        <v>1676</v>
      </c>
      <c r="H134" s="234">
        <v>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5298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2351</v>
      </c>
      <c r="F135" s="232" t="s">
        <v>2352</v>
      </c>
      <c r="G135" s="233" t="s">
        <v>1676</v>
      </c>
      <c r="H135" s="234">
        <v>7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5299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2354</v>
      </c>
      <c r="F136" s="232" t="s">
        <v>2355</v>
      </c>
      <c r="G136" s="233" t="s">
        <v>1676</v>
      </c>
      <c r="H136" s="234">
        <v>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5300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2357</v>
      </c>
      <c r="F137" s="232" t="s">
        <v>2358</v>
      </c>
      <c r="G137" s="233" t="s">
        <v>1676</v>
      </c>
      <c r="H137" s="234">
        <v>4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5301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5302</v>
      </c>
      <c r="F138" s="232" t="s">
        <v>5303</v>
      </c>
      <c r="G138" s="233" t="s">
        <v>1676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5304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5305</v>
      </c>
      <c r="F139" s="232" t="s">
        <v>5306</v>
      </c>
      <c r="G139" s="233" t="s">
        <v>1676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5307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2366</v>
      </c>
      <c r="F140" s="232" t="s">
        <v>2367</v>
      </c>
      <c r="G140" s="233" t="s">
        <v>1676</v>
      </c>
      <c r="H140" s="234">
        <v>4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5308</v>
      </c>
    </row>
    <row r="141" s="2" customFormat="1" ht="24.15" customHeight="1">
      <c r="A141" s="39"/>
      <c r="B141" s="40"/>
      <c r="C141" s="230" t="s">
        <v>418</v>
      </c>
      <c r="D141" s="230" t="s">
        <v>283</v>
      </c>
      <c r="E141" s="231" t="s">
        <v>2369</v>
      </c>
      <c r="F141" s="232" t="s">
        <v>2370</v>
      </c>
      <c r="G141" s="233" t="s">
        <v>1676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5309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5310</v>
      </c>
      <c r="F142" s="232" t="s">
        <v>5311</v>
      </c>
      <c r="G142" s="233" t="s">
        <v>1676</v>
      </c>
      <c r="H142" s="234">
        <v>3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5312</v>
      </c>
    </row>
    <row r="143" s="2" customFormat="1" ht="24.15" customHeight="1">
      <c r="A143" s="39"/>
      <c r="B143" s="40"/>
      <c r="C143" s="230" t="s">
        <v>610</v>
      </c>
      <c r="D143" s="230" t="s">
        <v>283</v>
      </c>
      <c r="E143" s="231" t="s">
        <v>5313</v>
      </c>
      <c r="F143" s="232" t="s">
        <v>5314</v>
      </c>
      <c r="G143" s="233" t="s">
        <v>1676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5315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5316</v>
      </c>
      <c r="F144" s="232" t="s">
        <v>5317</v>
      </c>
      <c r="G144" s="233" t="s">
        <v>1676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5318</v>
      </c>
    </row>
    <row r="145" s="2" customFormat="1" ht="24.15" customHeight="1">
      <c r="A145" s="39"/>
      <c r="B145" s="40"/>
      <c r="C145" s="230" t="s">
        <v>619</v>
      </c>
      <c r="D145" s="230" t="s">
        <v>283</v>
      </c>
      <c r="E145" s="231" t="s">
        <v>5319</v>
      </c>
      <c r="F145" s="232" t="s">
        <v>5320</v>
      </c>
      <c r="G145" s="233" t="s">
        <v>1676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5321</v>
      </c>
    </row>
    <row r="146" s="2" customFormat="1" ht="24.15" customHeight="1">
      <c r="A146" s="39"/>
      <c r="B146" s="40"/>
      <c r="C146" s="230" t="s">
        <v>624</v>
      </c>
      <c r="D146" s="230" t="s">
        <v>283</v>
      </c>
      <c r="E146" s="231" t="s">
        <v>5322</v>
      </c>
      <c r="F146" s="232" t="s">
        <v>5323</v>
      </c>
      <c r="G146" s="233" t="s">
        <v>1676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5324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2375</v>
      </c>
      <c r="F147" s="232" t="s">
        <v>2376</v>
      </c>
      <c r="G147" s="233" t="s">
        <v>1676</v>
      </c>
      <c r="H147" s="234">
        <v>72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5325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2378</v>
      </c>
      <c r="F148" s="232" t="s">
        <v>2379</v>
      </c>
      <c r="G148" s="233" t="s">
        <v>1676</v>
      </c>
      <c r="H148" s="234">
        <v>11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5326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2381</v>
      </c>
      <c r="F149" s="232" t="s">
        <v>2382</v>
      </c>
      <c r="G149" s="233" t="s">
        <v>1676</v>
      </c>
      <c r="H149" s="234">
        <v>11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5327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2387</v>
      </c>
      <c r="F150" s="232" t="s">
        <v>2388</v>
      </c>
      <c r="G150" s="233" t="s">
        <v>1676</v>
      </c>
      <c r="H150" s="234">
        <v>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5328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2390</v>
      </c>
      <c r="F151" s="232" t="s">
        <v>2391</v>
      </c>
      <c r="G151" s="233" t="s">
        <v>1676</v>
      </c>
      <c r="H151" s="234">
        <v>4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5329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2396</v>
      </c>
      <c r="F152" s="232" t="s">
        <v>2397</v>
      </c>
      <c r="G152" s="233" t="s">
        <v>1676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5330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2399</v>
      </c>
      <c r="F153" s="232" t="s">
        <v>2400</v>
      </c>
      <c r="G153" s="233" t="s">
        <v>1676</v>
      </c>
      <c r="H153" s="234">
        <v>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5331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2402</v>
      </c>
      <c r="F154" s="232" t="s">
        <v>2403</v>
      </c>
      <c r="G154" s="233" t="s">
        <v>1676</v>
      </c>
      <c r="H154" s="234">
        <v>83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5332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2405</v>
      </c>
      <c r="F155" s="232" t="s">
        <v>2406</v>
      </c>
      <c r="G155" s="233" t="s">
        <v>1676</v>
      </c>
      <c r="H155" s="234">
        <v>10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5333</v>
      </c>
    </row>
    <row r="156" s="2" customFormat="1" ht="16.5" customHeight="1">
      <c r="A156" s="39"/>
      <c r="B156" s="40"/>
      <c r="C156" s="230" t="s">
        <v>694</v>
      </c>
      <c r="D156" s="230" t="s">
        <v>283</v>
      </c>
      <c r="E156" s="231" t="s">
        <v>2408</v>
      </c>
      <c r="F156" s="232" t="s">
        <v>2409</v>
      </c>
      <c r="G156" s="233" t="s">
        <v>1676</v>
      </c>
      <c r="H156" s="234">
        <v>10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5334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2411</v>
      </c>
      <c r="F157" s="232" t="s">
        <v>2412</v>
      </c>
      <c r="G157" s="233" t="s">
        <v>410</v>
      </c>
      <c r="H157" s="234">
        <v>474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5335</v>
      </c>
    </row>
    <row r="158" s="2" customFormat="1" ht="24.15" customHeight="1">
      <c r="A158" s="39"/>
      <c r="B158" s="40"/>
      <c r="C158" s="230" t="s">
        <v>706</v>
      </c>
      <c r="D158" s="230" t="s">
        <v>283</v>
      </c>
      <c r="E158" s="231" t="s">
        <v>2414</v>
      </c>
      <c r="F158" s="232" t="s">
        <v>2415</v>
      </c>
      <c r="G158" s="233" t="s">
        <v>410</v>
      </c>
      <c r="H158" s="234">
        <v>530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5336</v>
      </c>
    </row>
    <row r="159" s="2" customFormat="1" ht="24.15" customHeight="1">
      <c r="A159" s="39"/>
      <c r="B159" s="40"/>
      <c r="C159" s="230" t="s">
        <v>712</v>
      </c>
      <c r="D159" s="230" t="s">
        <v>283</v>
      </c>
      <c r="E159" s="231" t="s">
        <v>2417</v>
      </c>
      <c r="F159" s="232" t="s">
        <v>2418</v>
      </c>
      <c r="G159" s="233" t="s">
        <v>410</v>
      </c>
      <c r="H159" s="234">
        <v>222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5337</v>
      </c>
    </row>
    <row r="160" s="2" customFormat="1" ht="24.15" customHeight="1">
      <c r="A160" s="39"/>
      <c r="B160" s="40"/>
      <c r="C160" s="230" t="s">
        <v>716</v>
      </c>
      <c r="D160" s="230" t="s">
        <v>283</v>
      </c>
      <c r="E160" s="231" t="s">
        <v>2420</v>
      </c>
      <c r="F160" s="232" t="s">
        <v>2421</v>
      </c>
      <c r="G160" s="233" t="s">
        <v>410</v>
      </c>
      <c r="H160" s="234">
        <v>36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5338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2429</v>
      </c>
      <c r="F161" s="232" t="s">
        <v>2430</v>
      </c>
      <c r="G161" s="233" t="s">
        <v>410</v>
      </c>
      <c r="H161" s="234">
        <v>454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2322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2322</v>
      </c>
      <c r="BM161" s="242" t="s">
        <v>5339</v>
      </c>
    </row>
    <row r="162" s="2" customFormat="1" ht="24.15" customHeight="1">
      <c r="A162" s="39"/>
      <c r="B162" s="40"/>
      <c r="C162" s="230" t="s">
        <v>724</v>
      </c>
      <c r="D162" s="230" t="s">
        <v>283</v>
      </c>
      <c r="E162" s="231" t="s">
        <v>2432</v>
      </c>
      <c r="F162" s="232" t="s">
        <v>2433</v>
      </c>
      <c r="G162" s="233" t="s">
        <v>410</v>
      </c>
      <c r="H162" s="234">
        <v>530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2322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2322</v>
      </c>
      <c r="BM162" s="242" t="s">
        <v>5340</v>
      </c>
    </row>
    <row r="163" s="2" customFormat="1" ht="24.15" customHeight="1">
      <c r="A163" s="39"/>
      <c r="B163" s="40"/>
      <c r="C163" s="230" t="s">
        <v>729</v>
      </c>
      <c r="D163" s="230" t="s">
        <v>283</v>
      </c>
      <c r="E163" s="231" t="s">
        <v>2435</v>
      </c>
      <c r="F163" s="232" t="s">
        <v>2436</v>
      </c>
      <c r="G163" s="233" t="s">
        <v>410</v>
      </c>
      <c r="H163" s="234">
        <v>222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2322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2322</v>
      </c>
      <c r="BM163" s="242" t="s">
        <v>5341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2438</v>
      </c>
      <c r="F164" s="232" t="s">
        <v>2439</v>
      </c>
      <c r="G164" s="233" t="s">
        <v>410</v>
      </c>
      <c r="H164" s="234">
        <v>36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5342</v>
      </c>
    </row>
    <row r="165" s="2" customFormat="1" ht="16.5" customHeight="1">
      <c r="A165" s="39"/>
      <c r="B165" s="40"/>
      <c r="C165" s="230" t="s">
        <v>737</v>
      </c>
      <c r="D165" s="230" t="s">
        <v>283</v>
      </c>
      <c r="E165" s="231" t="s">
        <v>2447</v>
      </c>
      <c r="F165" s="232" t="s">
        <v>2448</v>
      </c>
      <c r="G165" s="233" t="s">
        <v>1421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2322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2322</v>
      </c>
      <c r="BM165" s="242" t="s">
        <v>5343</v>
      </c>
    </row>
    <row r="166" s="2" customFormat="1" ht="16.5" customHeight="1">
      <c r="A166" s="39"/>
      <c r="B166" s="40"/>
      <c r="C166" s="230" t="s">
        <v>743</v>
      </c>
      <c r="D166" s="230" t="s">
        <v>283</v>
      </c>
      <c r="E166" s="231" t="s">
        <v>2450</v>
      </c>
      <c r="F166" s="232" t="s">
        <v>2451</v>
      </c>
      <c r="G166" s="233" t="s">
        <v>678</v>
      </c>
      <c r="H166" s="234">
        <v>15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2322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2322</v>
      </c>
      <c r="BM166" s="242" t="s">
        <v>5344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2453</v>
      </c>
      <c r="F167" s="232" t="s">
        <v>2454</v>
      </c>
      <c r="G167" s="233" t="s">
        <v>678</v>
      </c>
      <c r="H167" s="234">
        <v>10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2322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2322</v>
      </c>
      <c r="BM167" s="242" t="s">
        <v>5345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2456</v>
      </c>
      <c r="F168" s="232" t="s">
        <v>2457</v>
      </c>
      <c r="G168" s="233" t="s">
        <v>678</v>
      </c>
      <c r="H168" s="234">
        <v>20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2322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2322</v>
      </c>
      <c r="BM168" s="242" t="s">
        <v>5346</v>
      </c>
    </row>
    <row r="169" s="2" customFormat="1" ht="16.5" customHeight="1">
      <c r="A169" s="39"/>
      <c r="B169" s="40"/>
      <c r="C169" s="230" t="s">
        <v>785</v>
      </c>
      <c r="D169" s="230" t="s">
        <v>283</v>
      </c>
      <c r="E169" s="231" t="s">
        <v>2459</v>
      </c>
      <c r="F169" s="232" t="s">
        <v>2460</v>
      </c>
      <c r="G169" s="233" t="s">
        <v>678</v>
      </c>
      <c r="H169" s="234">
        <v>5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2322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2322</v>
      </c>
      <c r="BM169" s="242" t="s">
        <v>5347</v>
      </c>
    </row>
    <row r="170" s="2" customFormat="1" ht="16.5" customHeight="1">
      <c r="A170" s="39"/>
      <c r="B170" s="40"/>
      <c r="C170" s="230" t="s">
        <v>830</v>
      </c>
      <c r="D170" s="230" t="s">
        <v>283</v>
      </c>
      <c r="E170" s="231" t="s">
        <v>2462</v>
      </c>
      <c r="F170" s="232" t="s">
        <v>2463</v>
      </c>
      <c r="G170" s="233" t="s">
        <v>678</v>
      </c>
      <c r="H170" s="234">
        <v>10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2322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2322</v>
      </c>
      <c r="BM170" s="242" t="s">
        <v>5348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2465</v>
      </c>
      <c r="F171" s="232" t="s">
        <v>2466</v>
      </c>
      <c r="G171" s="233" t="s">
        <v>678</v>
      </c>
      <c r="H171" s="234">
        <v>10</v>
      </c>
      <c r="I171" s="235"/>
      <c r="J171" s="236">
        <f>ROUND(I171*H171,2)</f>
        <v>0</v>
      </c>
      <c r="K171" s="237"/>
      <c r="L171" s="45"/>
      <c r="M171" s="307" t="s">
        <v>1</v>
      </c>
      <c r="N171" s="308" t="s">
        <v>42</v>
      </c>
      <c r="O171" s="309"/>
      <c r="P171" s="310">
        <f>O171*H171</f>
        <v>0</v>
      </c>
      <c r="Q171" s="310">
        <v>0</v>
      </c>
      <c r="R171" s="310">
        <f>Q171*H171</f>
        <v>0</v>
      </c>
      <c r="S171" s="310">
        <v>0</v>
      </c>
      <c r="T171" s="3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2322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2322</v>
      </c>
      <c r="BM171" s="242" t="s">
        <v>5349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OcMqCTALh7Yy32l3smUpQyKqh5nptaVPYQcf+13igStp9Nv6d2UjS6Vg0yyij1v3ttbxaciepToqY0sCTFiOkw==" hashValue="o3uNSJdLuIsqc9VK79PF8sYG5J+O7DtIX7tRLEbUZvWzGfmi4neT6dwjWhlPROkBOTPgPguMyy1V9IXFZ5MrQQ==" algorithmName="SHA-512" password="CC35"/>
  <autoFilter ref="C124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5350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ROUND((SUM(BE138:BE400)),  2)</f>
        <v>0</v>
      </c>
      <c r="G37" s="39"/>
      <c r="H37" s="39"/>
      <c r="I37" s="166">
        <v>0.20999999999999999</v>
      </c>
      <c r="J37" s="165">
        <f>ROUND(((SUM(BE138:BE400))*I37),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ROUND((SUM(BF138:BF400)),  2)</f>
        <v>0</v>
      </c>
      <c r="G38" s="39"/>
      <c r="H38" s="39"/>
      <c r="I38" s="166">
        <v>0.12</v>
      </c>
      <c r="J38" s="165">
        <f>ROUND(((SUM(BF138:BF400))*I38),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ROUND((SUM(BG138:BG400)),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ROUND((SUM(BH138:BH400)),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ROUND((SUM(BI138:BI400)),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II.1.2.4b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5351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5352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5353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5354</v>
      </c>
      <c r="E104" s="199"/>
      <c r="F104" s="199"/>
      <c r="G104" s="199"/>
      <c r="H104" s="199"/>
      <c r="I104" s="199"/>
      <c r="J104" s="200">
        <f>J177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5355</v>
      </c>
      <c r="E105" s="199"/>
      <c r="F105" s="199"/>
      <c r="G105" s="199"/>
      <c r="H105" s="199"/>
      <c r="I105" s="199"/>
      <c r="J105" s="200">
        <f>J216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5356</v>
      </c>
      <c r="E106" s="199"/>
      <c r="F106" s="199"/>
      <c r="G106" s="199"/>
      <c r="H106" s="199"/>
      <c r="I106" s="199"/>
      <c r="J106" s="200">
        <f>J261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5357</v>
      </c>
      <c r="E107" s="199"/>
      <c r="F107" s="199"/>
      <c r="G107" s="199"/>
      <c r="H107" s="199"/>
      <c r="I107" s="199"/>
      <c r="J107" s="200">
        <f>J307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5358</v>
      </c>
      <c r="E108" s="199"/>
      <c r="F108" s="199"/>
      <c r="G108" s="199"/>
      <c r="H108" s="199"/>
      <c r="I108" s="199"/>
      <c r="J108" s="200">
        <f>J317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5359</v>
      </c>
      <c r="E109" s="199"/>
      <c r="F109" s="199"/>
      <c r="G109" s="199"/>
      <c r="H109" s="199"/>
      <c r="I109" s="199"/>
      <c r="J109" s="200">
        <f>J330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5360</v>
      </c>
      <c r="E110" s="199"/>
      <c r="F110" s="199"/>
      <c r="G110" s="199"/>
      <c r="H110" s="199"/>
      <c r="I110" s="199"/>
      <c r="J110" s="200">
        <f>J341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5361</v>
      </c>
      <c r="E111" s="199"/>
      <c r="F111" s="199"/>
      <c r="G111" s="199"/>
      <c r="H111" s="199"/>
      <c r="I111" s="199"/>
      <c r="J111" s="200">
        <f>J355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5362</v>
      </c>
      <c r="E112" s="199"/>
      <c r="F112" s="199"/>
      <c r="G112" s="199"/>
      <c r="H112" s="199"/>
      <c r="I112" s="199"/>
      <c r="J112" s="200">
        <f>J364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5363</v>
      </c>
      <c r="E113" s="199"/>
      <c r="F113" s="199"/>
      <c r="G113" s="199"/>
      <c r="H113" s="199"/>
      <c r="I113" s="199"/>
      <c r="J113" s="200">
        <f>J374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7"/>
      <c r="C114" s="133"/>
      <c r="D114" s="198" t="s">
        <v>5364</v>
      </c>
      <c r="E114" s="199"/>
      <c r="F114" s="199"/>
      <c r="G114" s="199"/>
      <c r="H114" s="199"/>
      <c r="I114" s="199"/>
      <c r="J114" s="200">
        <f>J387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/>
    <row r="118" hidden="1"/>
    <row r="119" hidden="1"/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266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Cheb - Onkologie a zubní klinika rev.11.02.2025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234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4865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236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5273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II.1.2.4b - Vzduchotechnika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Cheb</v>
      </c>
      <c r="G132" s="41"/>
      <c r="H132" s="41"/>
      <c r="I132" s="33" t="s">
        <v>22</v>
      </c>
      <c r="J132" s="80" t="str">
        <f>IF(J16="","",J16)</f>
        <v>10. 12. 2024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Karlovarský kraj</v>
      </c>
      <c r="G134" s="41"/>
      <c r="H134" s="41"/>
      <c r="I134" s="33" t="s">
        <v>30</v>
      </c>
      <c r="J134" s="37" t="str">
        <f>E25</f>
        <v>M Projekt Cheb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34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267</v>
      </c>
      <c r="D137" s="205" t="s">
        <v>62</v>
      </c>
      <c r="E137" s="205" t="s">
        <v>58</v>
      </c>
      <c r="F137" s="205" t="s">
        <v>59</v>
      </c>
      <c r="G137" s="205" t="s">
        <v>268</v>
      </c>
      <c r="H137" s="205" t="s">
        <v>269</v>
      </c>
      <c r="I137" s="205" t="s">
        <v>270</v>
      </c>
      <c r="J137" s="206" t="s">
        <v>243</v>
      </c>
      <c r="K137" s="207" t="s">
        <v>271</v>
      </c>
      <c r="L137" s="208"/>
      <c r="M137" s="101" t="s">
        <v>1</v>
      </c>
      <c r="N137" s="102" t="s">
        <v>41</v>
      </c>
      <c r="O137" s="102" t="s">
        <v>272</v>
      </c>
      <c r="P137" s="102" t="s">
        <v>273</v>
      </c>
      <c r="Q137" s="102" t="s">
        <v>274</v>
      </c>
      <c r="R137" s="102" t="s">
        <v>275</v>
      </c>
      <c r="S137" s="102" t="s">
        <v>276</v>
      </c>
      <c r="T137" s="103" t="s">
        <v>277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278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04"/>
      <c r="N138" s="210"/>
      <c r="O138" s="105"/>
      <c r="P138" s="211">
        <f>P139</f>
        <v>0</v>
      </c>
      <c r="Q138" s="105"/>
      <c r="R138" s="211">
        <f>R139</f>
        <v>0</v>
      </c>
      <c r="S138" s="105"/>
      <c r="T138" s="212">
        <f>T139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245</v>
      </c>
      <c r="BK138" s="213">
        <f>BK139</f>
        <v>0</v>
      </c>
    </row>
    <row r="139" s="12" customFormat="1" ht="25.92" customHeight="1">
      <c r="A139" s="12"/>
      <c r="B139" s="214"/>
      <c r="C139" s="215"/>
      <c r="D139" s="216" t="s">
        <v>76</v>
      </c>
      <c r="E139" s="217" t="s">
        <v>2084</v>
      </c>
      <c r="F139" s="217" t="s">
        <v>109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P140+P144+P177+P216+P261+P307+P317+P330+P341+P355+P364+P374+P387</f>
        <v>0</v>
      </c>
      <c r="Q139" s="222"/>
      <c r="R139" s="223">
        <f>R140+R144+R177+R216+R261+R307+R317+R330+R341+R355+R364+R374+R387</f>
        <v>0</v>
      </c>
      <c r="S139" s="222"/>
      <c r="T139" s="224">
        <f>T140+T144+T177+T216+T261+T307+T317+T330+T341+T355+T364+T374+T387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77</v>
      </c>
      <c r="AY139" s="225" t="s">
        <v>281</v>
      </c>
      <c r="BK139" s="227">
        <f>BK140+BK144+BK177+BK216+BK261+BK307+BK317+BK330+BK341+BK355+BK364+BK374+BK387</f>
        <v>0</v>
      </c>
    </row>
    <row r="140" s="12" customFormat="1" ht="22.8" customHeight="1">
      <c r="A140" s="12"/>
      <c r="B140" s="214"/>
      <c r="C140" s="215"/>
      <c r="D140" s="216" t="s">
        <v>76</v>
      </c>
      <c r="E140" s="228" t="s">
        <v>5365</v>
      </c>
      <c r="F140" s="228" t="s">
        <v>1907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84</v>
      </c>
      <c r="AT140" s="226" t="s">
        <v>76</v>
      </c>
      <c r="AU140" s="226" t="s">
        <v>84</v>
      </c>
      <c r="AY140" s="225" t="s">
        <v>281</v>
      </c>
      <c r="BK140" s="227">
        <f>SUM(BK141:BK143)</f>
        <v>0</v>
      </c>
    </row>
    <row r="141" s="2" customFormat="1" ht="24.15" customHeight="1">
      <c r="A141" s="39"/>
      <c r="B141" s="40"/>
      <c r="C141" s="230" t="s">
        <v>84</v>
      </c>
      <c r="D141" s="230" t="s">
        <v>283</v>
      </c>
      <c r="E141" s="231" t="s">
        <v>5366</v>
      </c>
      <c r="F141" s="232" t="s">
        <v>5367</v>
      </c>
      <c r="G141" s="233" t="s">
        <v>1421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5368</v>
      </c>
    </row>
    <row r="142" s="2" customFormat="1" ht="24.15" customHeight="1">
      <c r="A142" s="39"/>
      <c r="B142" s="40"/>
      <c r="C142" s="230" t="s">
        <v>86</v>
      </c>
      <c r="D142" s="230" t="s">
        <v>283</v>
      </c>
      <c r="E142" s="231" t="s">
        <v>5369</v>
      </c>
      <c r="F142" s="232" t="s">
        <v>5370</v>
      </c>
      <c r="G142" s="233" t="s">
        <v>1421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5371</v>
      </c>
    </row>
    <row r="143" s="2" customFormat="1" ht="24.15" customHeight="1">
      <c r="A143" s="39"/>
      <c r="B143" s="40"/>
      <c r="C143" s="230" t="s">
        <v>94</v>
      </c>
      <c r="D143" s="230" t="s">
        <v>283</v>
      </c>
      <c r="E143" s="231" t="s">
        <v>5372</v>
      </c>
      <c r="F143" s="232" t="s">
        <v>5373</v>
      </c>
      <c r="G143" s="233" t="s">
        <v>1421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5374</v>
      </c>
    </row>
    <row r="144" s="12" customFormat="1" ht="22.8" customHeight="1">
      <c r="A144" s="12"/>
      <c r="B144" s="214"/>
      <c r="C144" s="215"/>
      <c r="D144" s="216" t="s">
        <v>76</v>
      </c>
      <c r="E144" s="228" t="s">
        <v>2085</v>
      </c>
      <c r="F144" s="228" t="s">
        <v>5375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SUM(P145:P176)</f>
        <v>0</v>
      </c>
      <c r="Q144" s="222"/>
      <c r="R144" s="223">
        <f>SUM(R145:R176)</f>
        <v>0</v>
      </c>
      <c r="S144" s="222"/>
      <c r="T144" s="224">
        <f>SUM(T145:T176)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84</v>
      </c>
      <c r="AT144" s="226" t="s">
        <v>76</v>
      </c>
      <c r="AU144" s="226" t="s">
        <v>84</v>
      </c>
      <c r="AY144" s="225" t="s">
        <v>281</v>
      </c>
      <c r="BK144" s="227">
        <f>SUM(BK145:BK176)</f>
        <v>0</v>
      </c>
    </row>
    <row r="145" s="2" customFormat="1" ht="66.75" customHeight="1">
      <c r="A145" s="39"/>
      <c r="B145" s="40"/>
      <c r="C145" s="230" t="s">
        <v>119</v>
      </c>
      <c r="D145" s="230" t="s">
        <v>283</v>
      </c>
      <c r="E145" s="231" t="s">
        <v>5376</v>
      </c>
      <c r="F145" s="232" t="s">
        <v>5377</v>
      </c>
      <c r="G145" s="233" t="s">
        <v>1676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5378</v>
      </c>
    </row>
    <row r="146" s="2" customFormat="1" ht="16.5" customHeight="1">
      <c r="A146" s="39"/>
      <c r="B146" s="40"/>
      <c r="C146" s="230" t="s">
        <v>301</v>
      </c>
      <c r="D146" s="230" t="s">
        <v>283</v>
      </c>
      <c r="E146" s="231" t="s">
        <v>5379</v>
      </c>
      <c r="F146" s="232" t="s">
        <v>2873</v>
      </c>
      <c r="G146" s="233" t="s">
        <v>1676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5380</v>
      </c>
    </row>
    <row r="147" s="2" customFormat="1" ht="16.5" customHeight="1">
      <c r="A147" s="39"/>
      <c r="B147" s="40"/>
      <c r="C147" s="230" t="s">
        <v>307</v>
      </c>
      <c r="D147" s="230" t="s">
        <v>283</v>
      </c>
      <c r="E147" s="231" t="s">
        <v>5381</v>
      </c>
      <c r="F147" s="232" t="s">
        <v>5382</v>
      </c>
      <c r="G147" s="233" t="s">
        <v>1676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5383</v>
      </c>
    </row>
    <row r="148" s="2" customFormat="1" ht="16.5" customHeight="1">
      <c r="A148" s="39"/>
      <c r="B148" s="40"/>
      <c r="C148" s="230" t="s">
        <v>313</v>
      </c>
      <c r="D148" s="230" t="s">
        <v>283</v>
      </c>
      <c r="E148" s="231" t="s">
        <v>5384</v>
      </c>
      <c r="F148" s="232" t="s">
        <v>5385</v>
      </c>
      <c r="G148" s="233" t="s">
        <v>1676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5386</v>
      </c>
    </row>
    <row r="149" s="2" customFormat="1" ht="16.5" customHeight="1">
      <c r="A149" s="39"/>
      <c r="B149" s="40"/>
      <c r="C149" s="230" t="s">
        <v>318</v>
      </c>
      <c r="D149" s="230" t="s">
        <v>283</v>
      </c>
      <c r="E149" s="231" t="s">
        <v>5387</v>
      </c>
      <c r="F149" s="232" t="s">
        <v>2693</v>
      </c>
      <c r="G149" s="233" t="s">
        <v>1676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5388</v>
      </c>
    </row>
    <row r="150" s="2" customFormat="1" ht="16.5" customHeight="1">
      <c r="A150" s="39"/>
      <c r="B150" s="40"/>
      <c r="C150" s="230" t="s">
        <v>311</v>
      </c>
      <c r="D150" s="230" t="s">
        <v>283</v>
      </c>
      <c r="E150" s="231" t="s">
        <v>5389</v>
      </c>
      <c r="F150" s="232" t="s">
        <v>5390</v>
      </c>
      <c r="G150" s="233" t="s">
        <v>1676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5391</v>
      </c>
    </row>
    <row r="151" s="2" customFormat="1" ht="24.15" customHeight="1">
      <c r="A151" s="39"/>
      <c r="B151" s="40"/>
      <c r="C151" s="230" t="s">
        <v>328</v>
      </c>
      <c r="D151" s="230" t="s">
        <v>283</v>
      </c>
      <c r="E151" s="231" t="s">
        <v>5392</v>
      </c>
      <c r="F151" s="232" t="s">
        <v>2715</v>
      </c>
      <c r="G151" s="233" t="s">
        <v>1676</v>
      </c>
      <c r="H151" s="234">
        <v>7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5393</v>
      </c>
    </row>
    <row r="152" s="2" customFormat="1" ht="24.15" customHeight="1">
      <c r="A152" s="39"/>
      <c r="B152" s="40"/>
      <c r="C152" s="230" t="s">
        <v>375</v>
      </c>
      <c r="D152" s="230" t="s">
        <v>283</v>
      </c>
      <c r="E152" s="231" t="s">
        <v>5394</v>
      </c>
      <c r="F152" s="232" t="s">
        <v>5395</v>
      </c>
      <c r="G152" s="233" t="s">
        <v>2550</v>
      </c>
      <c r="H152" s="234">
        <v>13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5396</v>
      </c>
    </row>
    <row r="153" s="2" customFormat="1" ht="24.15" customHeight="1">
      <c r="A153" s="39"/>
      <c r="B153" s="40"/>
      <c r="C153" s="230" t="s">
        <v>8</v>
      </c>
      <c r="D153" s="230" t="s">
        <v>283</v>
      </c>
      <c r="E153" s="231" t="s">
        <v>5397</v>
      </c>
      <c r="F153" s="232" t="s">
        <v>2922</v>
      </c>
      <c r="G153" s="233" t="s">
        <v>2550</v>
      </c>
      <c r="H153" s="234">
        <v>34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5398</v>
      </c>
    </row>
    <row r="154" s="2" customFormat="1" ht="24.15" customHeight="1">
      <c r="A154" s="39"/>
      <c r="B154" s="40"/>
      <c r="C154" s="230" t="s">
        <v>407</v>
      </c>
      <c r="D154" s="230" t="s">
        <v>283</v>
      </c>
      <c r="E154" s="231" t="s">
        <v>5399</v>
      </c>
      <c r="F154" s="232" t="s">
        <v>2635</v>
      </c>
      <c r="G154" s="233" t="s">
        <v>2550</v>
      </c>
      <c r="H154" s="234">
        <v>16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5400</v>
      </c>
    </row>
    <row r="155" s="2" customFormat="1" ht="24.15" customHeight="1">
      <c r="A155" s="39"/>
      <c r="B155" s="40"/>
      <c r="C155" s="230" t="s">
        <v>413</v>
      </c>
      <c r="D155" s="230" t="s">
        <v>283</v>
      </c>
      <c r="E155" s="231" t="s">
        <v>5401</v>
      </c>
      <c r="F155" s="232" t="s">
        <v>5402</v>
      </c>
      <c r="G155" s="233" t="s">
        <v>2550</v>
      </c>
      <c r="H155" s="234">
        <v>69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5403</v>
      </c>
    </row>
    <row r="156" s="2" customFormat="1" ht="16.5" customHeight="1">
      <c r="A156" s="39"/>
      <c r="B156" s="40"/>
      <c r="C156" s="230" t="s">
        <v>418</v>
      </c>
      <c r="D156" s="230" t="s">
        <v>283</v>
      </c>
      <c r="E156" s="231" t="s">
        <v>5404</v>
      </c>
      <c r="F156" s="232" t="s">
        <v>5405</v>
      </c>
      <c r="G156" s="233" t="s">
        <v>2550</v>
      </c>
      <c r="H156" s="234">
        <v>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5406</v>
      </c>
    </row>
    <row r="157" s="2" customFormat="1" ht="16.5" customHeight="1">
      <c r="A157" s="39"/>
      <c r="B157" s="40"/>
      <c r="C157" s="230" t="s">
        <v>605</v>
      </c>
      <c r="D157" s="230" t="s">
        <v>283</v>
      </c>
      <c r="E157" s="231" t="s">
        <v>5407</v>
      </c>
      <c r="F157" s="232" t="s">
        <v>2562</v>
      </c>
      <c r="G157" s="233" t="s">
        <v>2550</v>
      </c>
      <c r="H157" s="234">
        <v>6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5408</v>
      </c>
    </row>
    <row r="158" s="2" customFormat="1" ht="16.5" customHeight="1">
      <c r="A158" s="39"/>
      <c r="B158" s="40"/>
      <c r="C158" s="230" t="s">
        <v>610</v>
      </c>
      <c r="D158" s="230" t="s">
        <v>283</v>
      </c>
      <c r="E158" s="231" t="s">
        <v>5409</v>
      </c>
      <c r="F158" s="232" t="s">
        <v>2565</v>
      </c>
      <c r="G158" s="233" t="s">
        <v>2550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5410</v>
      </c>
    </row>
    <row r="159" s="2" customFormat="1" ht="24.15" customHeight="1">
      <c r="A159" s="39"/>
      <c r="B159" s="40"/>
      <c r="C159" s="230" t="s">
        <v>614</v>
      </c>
      <c r="D159" s="230" t="s">
        <v>283</v>
      </c>
      <c r="E159" s="231" t="s">
        <v>5411</v>
      </c>
      <c r="F159" s="232" t="s">
        <v>2568</v>
      </c>
      <c r="G159" s="233" t="s">
        <v>2543</v>
      </c>
      <c r="H159" s="234">
        <v>24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5412</v>
      </c>
    </row>
    <row r="160" s="2" customFormat="1" ht="21.75" customHeight="1">
      <c r="A160" s="39"/>
      <c r="B160" s="40"/>
      <c r="C160" s="230" t="s">
        <v>619</v>
      </c>
      <c r="D160" s="230" t="s">
        <v>283</v>
      </c>
      <c r="E160" s="231" t="s">
        <v>5413</v>
      </c>
      <c r="F160" s="232" t="s">
        <v>2571</v>
      </c>
      <c r="G160" s="233" t="s">
        <v>2543</v>
      </c>
      <c r="H160" s="234">
        <v>27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5414</v>
      </c>
    </row>
    <row r="161" s="2" customFormat="1" ht="21.75" customHeight="1">
      <c r="A161" s="39"/>
      <c r="B161" s="40"/>
      <c r="C161" s="230" t="s">
        <v>624</v>
      </c>
      <c r="D161" s="230" t="s">
        <v>283</v>
      </c>
      <c r="E161" s="231" t="s">
        <v>5415</v>
      </c>
      <c r="F161" s="232" t="s">
        <v>2574</v>
      </c>
      <c r="G161" s="233" t="s">
        <v>2543</v>
      </c>
      <c r="H161" s="234">
        <v>20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5416</v>
      </c>
    </row>
    <row r="162" s="2" customFormat="1" ht="16.5" customHeight="1">
      <c r="A162" s="39"/>
      <c r="B162" s="40"/>
      <c r="C162" s="230" t="s">
        <v>7</v>
      </c>
      <c r="D162" s="230" t="s">
        <v>283</v>
      </c>
      <c r="E162" s="231" t="s">
        <v>5417</v>
      </c>
      <c r="F162" s="232" t="s">
        <v>2577</v>
      </c>
      <c r="G162" s="233" t="s">
        <v>2494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5418</v>
      </c>
    </row>
    <row r="163" s="2" customFormat="1" ht="16.5" customHeight="1">
      <c r="A163" s="39"/>
      <c r="B163" s="40"/>
      <c r="C163" s="230" t="s">
        <v>633</v>
      </c>
      <c r="D163" s="230" t="s">
        <v>283</v>
      </c>
      <c r="E163" s="231" t="s">
        <v>5419</v>
      </c>
      <c r="F163" s="232" t="s">
        <v>2873</v>
      </c>
      <c r="G163" s="233" t="s">
        <v>1676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5420</v>
      </c>
    </row>
    <row r="164" s="2" customFormat="1" ht="16.5" customHeight="1">
      <c r="A164" s="39"/>
      <c r="B164" s="40"/>
      <c r="C164" s="230" t="s">
        <v>638</v>
      </c>
      <c r="D164" s="230" t="s">
        <v>283</v>
      </c>
      <c r="E164" s="231" t="s">
        <v>5421</v>
      </c>
      <c r="F164" s="232" t="s">
        <v>5382</v>
      </c>
      <c r="G164" s="233" t="s">
        <v>1676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5422</v>
      </c>
    </row>
    <row r="165" s="2" customFormat="1" ht="16.5" customHeight="1">
      <c r="A165" s="39"/>
      <c r="B165" s="40"/>
      <c r="C165" s="230" t="s">
        <v>643</v>
      </c>
      <c r="D165" s="230" t="s">
        <v>283</v>
      </c>
      <c r="E165" s="231" t="s">
        <v>5423</v>
      </c>
      <c r="F165" s="232" t="s">
        <v>5385</v>
      </c>
      <c r="G165" s="233" t="s">
        <v>1676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5424</v>
      </c>
    </row>
    <row r="166" s="2" customFormat="1" ht="16.5" customHeight="1">
      <c r="A166" s="39"/>
      <c r="B166" s="40"/>
      <c r="C166" s="230" t="s">
        <v>653</v>
      </c>
      <c r="D166" s="230" t="s">
        <v>283</v>
      </c>
      <c r="E166" s="231" t="s">
        <v>5425</v>
      </c>
      <c r="F166" s="232" t="s">
        <v>5426</v>
      </c>
      <c r="G166" s="233" t="s">
        <v>1676</v>
      </c>
      <c r="H166" s="234">
        <v>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5427</v>
      </c>
    </row>
    <row r="167" s="2" customFormat="1" ht="16.5" customHeight="1">
      <c r="A167" s="39"/>
      <c r="B167" s="40"/>
      <c r="C167" s="230" t="s">
        <v>669</v>
      </c>
      <c r="D167" s="230" t="s">
        <v>283</v>
      </c>
      <c r="E167" s="231" t="s">
        <v>5428</v>
      </c>
      <c r="F167" s="232" t="s">
        <v>2693</v>
      </c>
      <c r="G167" s="233" t="s">
        <v>1676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5429</v>
      </c>
    </row>
    <row r="168" s="2" customFormat="1" ht="16.5" customHeight="1">
      <c r="A168" s="39"/>
      <c r="B168" s="40"/>
      <c r="C168" s="230" t="s">
        <v>675</v>
      </c>
      <c r="D168" s="230" t="s">
        <v>283</v>
      </c>
      <c r="E168" s="231" t="s">
        <v>5430</v>
      </c>
      <c r="F168" s="232" t="s">
        <v>2696</v>
      </c>
      <c r="G168" s="233" t="s">
        <v>1676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5431</v>
      </c>
    </row>
    <row r="169" s="2" customFormat="1" ht="16.5" customHeight="1">
      <c r="A169" s="39"/>
      <c r="B169" s="40"/>
      <c r="C169" s="230" t="s">
        <v>682</v>
      </c>
      <c r="D169" s="230" t="s">
        <v>283</v>
      </c>
      <c r="E169" s="231" t="s">
        <v>5432</v>
      </c>
      <c r="F169" s="232" t="s">
        <v>5433</v>
      </c>
      <c r="G169" s="233" t="s">
        <v>1676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5434</v>
      </c>
    </row>
    <row r="170" s="2" customFormat="1" ht="16.5" customHeight="1">
      <c r="A170" s="39"/>
      <c r="B170" s="40"/>
      <c r="C170" s="230" t="s">
        <v>688</v>
      </c>
      <c r="D170" s="230" t="s">
        <v>283</v>
      </c>
      <c r="E170" s="231" t="s">
        <v>5435</v>
      </c>
      <c r="F170" s="232" t="s">
        <v>5390</v>
      </c>
      <c r="G170" s="233" t="s">
        <v>1676</v>
      </c>
      <c r="H170" s="234">
        <v>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5436</v>
      </c>
    </row>
    <row r="171" s="2" customFormat="1" ht="16.5" customHeight="1">
      <c r="A171" s="39"/>
      <c r="B171" s="40"/>
      <c r="C171" s="230" t="s">
        <v>694</v>
      </c>
      <c r="D171" s="230" t="s">
        <v>283</v>
      </c>
      <c r="E171" s="231" t="s">
        <v>5437</v>
      </c>
      <c r="F171" s="232" t="s">
        <v>2702</v>
      </c>
      <c r="G171" s="233" t="s">
        <v>1676</v>
      </c>
      <c r="H171" s="234">
        <v>7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5438</v>
      </c>
    </row>
    <row r="172" s="2" customFormat="1" ht="16.5" customHeight="1">
      <c r="A172" s="39"/>
      <c r="B172" s="40"/>
      <c r="C172" s="230" t="s">
        <v>700</v>
      </c>
      <c r="D172" s="230" t="s">
        <v>283</v>
      </c>
      <c r="E172" s="231" t="s">
        <v>5439</v>
      </c>
      <c r="F172" s="232" t="s">
        <v>5440</v>
      </c>
      <c r="G172" s="233" t="s">
        <v>1676</v>
      </c>
      <c r="H172" s="234">
        <v>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5441</v>
      </c>
    </row>
    <row r="173" s="2" customFormat="1" ht="16.5" customHeight="1">
      <c r="A173" s="39"/>
      <c r="B173" s="40"/>
      <c r="C173" s="230" t="s">
        <v>706</v>
      </c>
      <c r="D173" s="230" t="s">
        <v>283</v>
      </c>
      <c r="E173" s="231" t="s">
        <v>5442</v>
      </c>
      <c r="F173" s="232" t="s">
        <v>2595</v>
      </c>
      <c r="G173" s="233" t="s">
        <v>1676</v>
      </c>
      <c r="H173" s="234">
        <v>4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5443</v>
      </c>
    </row>
    <row r="174" s="2" customFormat="1" ht="16.5" customHeight="1">
      <c r="A174" s="39"/>
      <c r="B174" s="40"/>
      <c r="C174" s="230" t="s">
        <v>712</v>
      </c>
      <c r="D174" s="230" t="s">
        <v>283</v>
      </c>
      <c r="E174" s="231" t="s">
        <v>5444</v>
      </c>
      <c r="F174" s="232" t="s">
        <v>5445</v>
      </c>
      <c r="G174" s="233" t="s">
        <v>1676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5446</v>
      </c>
    </row>
    <row r="175" s="2" customFormat="1" ht="16.5" customHeight="1">
      <c r="A175" s="39"/>
      <c r="B175" s="40"/>
      <c r="C175" s="230" t="s">
        <v>716</v>
      </c>
      <c r="D175" s="230" t="s">
        <v>283</v>
      </c>
      <c r="E175" s="231" t="s">
        <v>5447</v>
      </c>
      <c r="F175" s="232" t="s">
        <v>5448</v>
      </c>
      <c r="G175" s="233" t="s">
        <v>1676</v>
      </c>
      <c r="H175" s="234">
        <v>12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5449</v>
      </c>
    </row>
    <row r="176" s="2" customFormat="1" ht="24.15" customHeight="1">
      <c r="A176" s="39"/>
      <c r="B176" s="40"/>
      <c r="C176" s="230" t="s">
        <v>720</v>
      </c>
      <c r="D176" s="230" t="s">
        <v>283</v>
      </c>
      <c r="E176" s="231" t="s">
        <v>5450</v>
      </c>
      <c r="F176" s="232" t="s">
        <v>5451</v>
      </c>
      <c r="G176" s="233" t="s">
        <v>1676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5452</v>
      </c>
    </row>
    <row r="177" s="12" customFormat="1" ht="22.8" customHeight="1">
      <c r="A177" s="12"/>
      <c r="B177" s="214"/>
      <c r="C177" s="215"/>
      <c r="D177" s="216" t="s">
        <v>76</v>
      </c>
      <c r="E177" s="228" t="s">
        <v>2183</v>
      </c>
      <c r="F177" s="228" t="s">
        <v>5453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SUM(P178:P215)</f>
        <v>0</v>
      </c>
      <c r="Q177" s="222"/>
      <c r="R177" s="223">
        <f>SUM(R178:R215)</f>
        <v>0</v>
      </c>
      <c r="S177" s="222"/>
      <c r="T177" s="224">
        <f>SUM(T178:T215)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84</v>
      </c>
      <c r="AT177" s="226" t="s">
        <v>76</v>
      </c>
      <c r="AU177" s="226" t="s">
        <v>84</v>
      </c>
      <c r="AY177" s="225" t="s">
        <v>281</v>
      </c>
      <c r="BK177" s="227">
        <f>SUM(BK178:BK215)</f>
        <v>0</v>
      </c>
    </row>
    <row r="178" s="2" customFormat="1" ht="66.75" customHeight="1">
      <c r="A178" s="39"/>
      <c r="B178" s="40"/>
      <c r="C178" s="230" t="s">
        <v>724</v>
      </c>
      <c r="D178" s="230" t="s">
        <v>283</v>
      </c>
      <c r="E178" s="231" t="s">
        <v>5454</v>
      </c>
      <c r="F178" s="232" t="s">
        <v>5455</v>
      </c>
      <c r="G178" s="233" t="s">
        <v>1676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5456</v>
      </c>
    </row>
    <row r="179" s="2" customFormat="1" ht="16.5" customHeight="1">
      <c r="A179" s="39"/>
      <c r="B179" s="40"/>
      <c r="C179" s="230" t="s">
        <v>729</v>
      </c>
      <c r="D179" s="230" t="s">
        <v>283</v>
      </c>
      <c r="E179" s="231" t="s">
        <v>5457</v>
      </c>
      <c r="F179" s="232" t="s">
        <v>5458</v>
      </c>
      <c r="G179" s="233" t="s">
        <v>1676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5459</v>
      </c>
    </row>
    <row r="180" s="2" customFormat="1" ht="16.5" customHeight="1">
      <c r="A180" s="39"/>
      <c r="B180" s="40"/>
      <c r="C180" s="230" t="s">
        <v>733</v>
      </c>
      <c r="D180" s="230" t="s">
        <v>283</v>
      </c>
      <c r="E180" s="231" t="s">
        <v>5460</v>
      </c>
      <c r="F180" s="232" t="s">
        <v>2614</v>
      </c>
      <c r="G180" s="233" t="s">
        <v>1676</v>
      </c>
      <c r="H180" s="234">
        <v>2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5461</v>
      </c>
    </row>
    <row r="181" s="2" customFormat="1" ht="16.5" customHeight="1">
      <c r="A181" s="39"/>
      <c r="B181" s="40"/>
      <c r="C181" s="230" t="s">
        <v>737</v>
      </c>
      <c r="D181" s="230" t="s">
        <v>283</v>
      </c>
      <c r="E181" s="231" t="s">
        <v>5462</v>
      </c>
      <c r="F181" s="232" t="s">
        <v>5463</v>
      </c>
      <c r="G181" s="233" t="s">
        <v>1676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5464</v>
      </c>
    </row>
    <row r="182" s="2" customFormat="1" ht="16.5" customHeight="1">
      <c r="A182" s="39"/>
      <c r="B182" s="40"/>
      <c r="C182" s="230" t="s">
        <v>743</v>
      </c>
      <c r="D182" s="230" t="s">
        <v>283</v>
      </c>
      <c r="E182" s="231" t="s">
        <v>5465</v>
      </c>
      <c r="F182" s="232" t="s">
        <v>2693</v>
      </c>
      <c r="G182" s="233" t="s">
        <v>1676</v>
      </c>
      <c r="H182" s="234">
        <v>4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5466</v>
      </c>
    </row>
    <row r="183" s="2" customFormat="1" ht="21.75" customHeight="1">
      <c r="A183" s="39"/>
      <c r="B183" s="40"/>
      <c r="C183" s="230" t="s">
        <v>749</v>
      </c>
      <c r="D183" s="230" t="s">
        <v>283</v>
      </c>
      <c r="E183" s="231" t="s">
        <v>5467</v>
      </c>
      <c r="F183" s="232" t="s">
        <v>5468</v>
      </c>
      <c r="G183" s="233" t="s">
        <v>1676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5469</v>
      </c>
    </row>
    <row r="184" s="2" customFormat="1" ht="16.5" customHeight="1">
      <c r="A184" s="39"/>
      <c r="B184" s="40"/>
      <c r="C184" s="230" t="s">
        <v>768</v>
      </c>
      <c r="D184" s="230" t="s">
        <v>283</v>
      </c>
      <c r="E184" s="231" t="s">
        <v>5470</v>
      </c>
      <c r="F184" s="232" t="s">
        <v>5390</v>
      </c>
      <c r="G184" s="233" t="s">
        <v>1676</v>
      </c>
      <c r="H184" s="234">
        <v>4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5471</v>
      </c>
    </row>
    <row r="185" s="2" customFormat="1" ht="24.15" customHeight="1">
      <c r="A185" s="39"/>
      <c r="B185" s="40"/>
      <c r="C185" s="230" t="s">
        <v>785</v>
      </c>
      <c r="D185" s="230" t="s">
        <v>283</v>
      </c>
      <c r="E185" s="231" t="s">
        <v>5472</v>
      </c>
      <c r="F185" s="232" t="s">
        <v>2715</v>
      </c>
      <c r="G185" s="233" t="s">
        <v>1676</v>
      </c>
      <c r="H185" s="234">
        <v>3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5473</v>
      </c>
    </row>
    <row r="186" s="2" customFormat="1" ht="24.15" customHeight="1">
      <c r="A186" s="39"/>
      <c r="B186" s="40"/>
      <c r="C186" s="230" t="s">
        <v>830</v>
      </c>
      <c r="D186" s="230" t="s">
        <v>283</v>
      </c>
      <c r="E186" s="231" t="s">
        <v>5474</v>
      </c>
      <c r="F186" s="232" t="s">
        <v>2623</v>
      </c>
      <c r="G186" s="233" t="s">
        <v>1676</v>
      </c>
      <c r="H186" s="234">
        <v>3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5475</v>
      </c>
    </row>
    <row r="187" s="2" customFormat="1" ht="16.5" customHeight="1">
      <c r="A187" s="39"/>
      <c r="B187" s="40"/>
      <c r="C187" s="230" t="s">
        <v>916</v>
      </c>
      <c r="D187" s="230" t="s">
        <v>283</v>
      </c>
      <c r="E187" s="231" t="s">
        <v>5476</v>
      </c>
      <c r="F187" s="232" t="s">
        <v>5448</v>
      </c>
      <c r="G187" s="233" t="s">
        <v>1676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5477</v>
      </c>
    </row>
    <row r="188" s="2" customFormat="1" ht="37.8" customHeight="1">
      <c r="A188" s="39"/>
      <c r="B188" s="40"/>
      <c r="C188" s="230" t="s">
        <v>1004</v>
      </c>
      <c r="D188" s="230" t="s">
        <v>283</v>
      </c>
      <c r="E188" s="231" t="s">
        <v>5478</v>
      </c>
      <c r="F188" s="232" t="s">
        <v>2542</v>
      </c>
      <c r="G188" s="233" t="s">
        <v>2543</v>
      </c>
      <c r="H188" s="234">
        <v>3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5479</v>
      </c>
    </row>
    <row r="189" s="2" customFormat="1" ht="24.15" customHeight="1">
      <c r="A189" s="39"/>
      <c r="B189" s="40"/>
      <c r="C189" s="230" t="s">
        <v>662</v>
      </c>
      <c r="D189" s="230" t="s">
        <v>283</v>
      </c>
      <c r="E189" s="231" t="s">
        <v>5480</v>
      </c>
      <c r="F189" s="232" t="s">
        <v>5481</v>
      </c>
      <c r="G189" s="233" t="s">
        <v>2550</v>
      </c>
      <c r="H189" s="234">
        <v>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5482</v>
      </c>
    </row>
    <row r="190" s="2" customFormat="1" ht="24.15" customHeight="1">
      <c r="A190" s="39"/>
      <c r="B190" s="40"/>
      <c r="C190" s="230" t="s">
        <v>648</v>
      </c>
      <c r="D190" s="230" t="s">
        <v>283</v>
      </c>
      <c r="E190" s="231" t="s">
        <v>5483</v>
      </c>
      <c r="F190" s="232" t="s">
        <v>2549</v>
      </c>
      <c r="G190" s="233" t="s">
        <v>2550</v>
      </c>
      <c r="H190" s="234">
        <v>48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5484</v>
      </c>
    </row>
    <row r="191" s="2" customFormat="1" ht="24.15" customHeight="1">
      <c r="A191" s="39"/>
      <c r="B191" s="40"/>
      <c r="C191" s="230" t="s">
        <v>1432</v>
      </c>
      <c r="D191" s="230" t="s">
        <v>283</v>
      </c>
      <c r="E191" s="231" t="s">
        <v>5485</v>
      </c>
      <c r="F191" s="232" t="s">
        <v>2635</v>
      </c>
      <c r="G191" s="233" t="s">
        <v>2550</v>
      </c>
      <c r="H191" s="234">
        <v>20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5486</v>
      </c>
    </row>
    <row r="192" s="2" customFormat="1" ht="24.15" customHeight="1">
      <c r="A192" s="39"/>
      <c r="B192" s="40"/>
      <c r="C192" s="230" t="s">
        <v>1436</v>
      </c>
      <c r="D192" s="230" t="s">
        <v>283</v>
      </c>
      <c r="E192" s="231" t="s">
        <v>5487</v>
      </c>
      <c r="F192" s="232" t="s">
        <v>2638</v>
      </c>
      <c r="G192" s="233" t="s">
        <v>2550</v>
      </c>
      <c r="H192" s="234">
        <v>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5488</v>
      </c>
    </row>
    <row r="193" s="2" customFormat="1" ht="24.15" customHeight="1">
      <c r="A193" s="39"/>
      <c r="B193" s="40"/>
      <c r="C193" s="230" t="s">
        <v>1440</v>
      </c>
      <c r="D193" s="230" t="s">
        <v>283</v>
      </c>
      <c r="E193" s="231" t="s">
        <v>5489</v>
      </c>
      <c r="F193" s="232" t="s">
        <v>5490</v>
      </c>
      <c r="G193" s="233" t="s">
        <v>2550</v>
      </c>
      <c r="H193" s="234">
        <v>10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5491</v>
      </c>
    </row>
    <row r="194" s="2" customFormat="1" ht="24.15" customHeight="1">
      <c r="A194" s="39"/>
      <c r="B194" s="40"/>
      <c r="C194" s="230" t="s">
        <v>1444</v>
      </c>
      <c r="D194" s="230" t="s">
        <v>283</v>
      </c>
      <c r="E194" s="231" t="s">
        <v>5492</v>
      </c>
      <c r="F194" s="232" t="s">
        <v>2644</v>
      </c>
      <c r="G194" s="233" t="s">
        <v>2550</v>
      </c>
      <c r="H194" s="234">
        <v>16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5493</v>
      </c>
    </row>
    <row r="195" s="2" customFormat="1" ht="16.5" customHeight="1">
      <c r="A195" s="39"/>
      <c r="B195" s="40"/>
      <c r="C195" s="230" t="s">
        <v>1448</v>
      </c>
      <c r="D195" s="230" t="s">
        <v>283</v>
      </c>
      <c r="E195" s="231" t="s">
        <v>5494</v>
      </c>
      <c r="F195" s="232" t="s">
        <v>5405</v>
      </c>
      <c r="G195" s="233" t="s">
        <v>2550</v>
      </c>
      <c r="H195" s="234">
        <v>2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5495</v>
      </c>
    </row>
    <row r="196" s="2" customFormat="1" ht="16.5" customHeight="1">
      <c r="A196" s="39"/>
      <c r="B196" s="40"/>
      <c r="C196" s="230" t="s">
        <v>1452</v>
      </c>
      <c r="D196" s="230" t="s">
        <v>283</v>
      </c>
      <c r="E196" s="231" t="s">
        <v>5496</v>
      </c>
      <c r="F196" s="232" t="s">
        <v>2562</v>
      </c>
      <c r="G196" s="233" t="s">
        <v>2550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5497</v>
      </c>
    </row>
    <row r="197" s="2" customFormat="1" ht="16.5" customHeight="1">
      <c r="A197" s="39"/>
      <c r="B197" s="40"/>
      <c r="C197" s="230" t="s">
        <v>1456</v>
      </c>
      <c r="D197" s="230" t="s">
        <v>283</v>
      </c>
      <c r="E197" s="231" t="s">
        <v>5498</v>
      </c>
      <c r="F197" s="232" t="s">
        <v>2816</v>
      </c>
      <c r="G197" s="233" t="s">
        <v>2550</v>
      </c>
      <c r="H197" s="234">
        <v>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5499</v>
      </c>
    </row>
    <row r="198" s="2" customFormat="1" ht="21.75" customHeight="1">
      <c r="A198" s="39"/>
      <c r="B198" s="40"/>
      <c r="C198" s="230" t="s">
        <v>1460</v>
      </c>
      <c r="D198" s="230" t="s">
        <v>283</v>
      </c>
      <c r="E198" s="231" t="s">
        <v>5500</v>
      </c>
      <c r="F198" s="232" t="s">
        <v>2574</v>
      </c>
      <c r="G198" s="233" t="s">
        <v>2543</v>
      </c>
      <c r="H198" s="234">
        <v>32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5501</v>
      </c>
    </row>
    <row r="199" s="2" customFormat="1" ht="21.75" customHeight="1">
      <c r="A199" s="39"/>
      <c r="B199" s="40"/>
      <c r="C199" s="230" t="s">
        <v>1464</v>
      </c>
      <c r="D199" s="230" t="s">
        <v>283</v>
      </c>
      <c r="E199" s="231" t="s">
        <v>5502</v>
      </c>
      <c r="F199" s="232" t="s">
        <v>2571</v>
      </c>
      <c r="G199" s="233" t="s">
        <v>2543</v>
      </c>
      <c r="H199" s="234">
        <v>27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5503</v>
      </c>
    </row>
    <row r="200" s="2" customFormat="1" ht="16.5" customHeight="1">
      <c r="A200" s="39"/>
      <c r="B200" s="40"/>
      <c r="C200" s="230" t="s">
        <v>1468</v>
      </c>
      <c r="D200" s="230" t="s">
        <v>283</v>
      </c>
      <c r="E200" s="231" t="s">
        <v>5504</v>
      </c>
      <c r="F200" s="232" t="s">
        <v>2577</v>
      </c>
      <c r="G200" s="233" t="s">
        <v>2494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5505</v>
      </c>
    </row>
    <row r="201" s="2" customFormat="1" ht="16.5" customHeight="1">
      <c r="A201" s="39"/>
      <c r="B201" s="40"/>
      <c r="C201" s="230" t="s">
        <v>1472</v>
      </c>
      <c r="D201" s="230" t="s">
        <v>283</v>
      </c>
      <c r="E201" s="231" t="s">
        <v>5506</v>
      </c>
      <c r="F201" s="232" t="s">
        <v>5458</v>
      </c>
      <c r="G201" s="233" t="s">
        <v>1676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5507</v>
      </c>
    </row>
    <row r="202" s="2" customFormat="1" ht="16.5" customHeight="1">
      <c r="A202" s="39"/>
      <c r="B202" s="40"/>
      <c r="C202" s="230" t="s">
        <v>1476</v>
      </c>
      <c r="D202" s="230" t="s">
        <v>283</v>
      </c>
      <c r="E202" s="231" t="s">
        <v>5508</v>
      </c>
      <c r="F202" s="232" t="s">
        <v>2614</v>
      </c>
      <c r="G202" s="233" t="s">
        <v>1676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5509</v>
      </c>
    </row>
    <row r="203" s="2" customFormat="1" ht="16.5" customHeight="1">
      <c r="A203" s="39"/>
      <c r="B203" s="40"/>
      <c r="C203" s="230" t="s">
        <v>1480</v>
      </c>
      <c r="D203" s="230" t="s">
        <v>283</v>
      </c>
      <c r="E203" s="231" t="s">
        <v>5510</v>
      </c>
      <c r="F203" s="232" t="s">
        <v>5463</v>
      </c>
      <c r="G203" s="233" t="s">
        <v>1676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5511</v>
      </c>
    </row>
    <row r="204" s="2" customFormat="1" ht="16.5" customHeight="1">
      <c r="A204" s="39"/>
      <c r="B204" s="40"/>
      <c r="C204" s="230" t="s">
        <v>1484</v>
      </c>
      <c r="D204" s="230" t="s">
        <v>283</v>
      </c>
      <c r="E204" s="231" t="s">
        <v>5512</v>
      </c>
      <c r="F204" s="232" t="s">
        <v>2693</v>
      </c>
      <c r="G204" s="233" t="s">
        <v>1676</v>
      </c>
      <c r="H204" s="234">
        <v>2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5513</v>
      </c>
    </row>
    <row r="205" s="2" customFormat="1" ht="16.5" customHeight="1">
      <c r="A205" s="39"/>
      <c r="B205" s="40"/>
      <c r="C205" s="230" t="s">
        <v>1488</v>
      </c>
      <c r="D205" s="230" t="s">
        <v>283</v>
      </c>
      <c r="E205" s="231" t="s">
        <v>5514</v>
      </c>
      <c r="F205" s="232" t="s">
        <v>2696</v>
      </c>
      <c r="G205" s="233" t="s">
        <v>1676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5515</v>
      </c>
    </row>
    <row r="206" s="2" customFormat="1" ht="21.75" customHeight="1">
      <c r="A206" s="39"/>
      <c r="B206" s="40"/>
      <c r="C206" s="230" t="s">
        <v>1492</v>
      </c>
      <c r="D206" s="230" t="s">
        <v>283</v>
      </c>
      <c r="E206" s="231" t="s">
        <v>5516</v>
      </c>
      <c r="F206" s="232" t="s">
        <v>5468</v>
      </c>
      <c r="G206" s="233" t="s">
        <v>1676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5517</v>
      </c>
    </row>
    <row r="207" s="2" customFormat="1" ht="16.5" customHeight="1">
      <c r="A207" s="39"/>
      <c r="B207" s="40"/>
      <c r="C207" s="230" t="s">
        <v>1496</v>
      </c>
      <c r="D207" s="230" t="s">
        <v>283</v>
      </c>
      <c r="E207" s="231" t="s">
        <v>5518</v>
      </c>
      <c r="F207" s="232" t="s">
        <v>5390</v>
      </c>
      <c r="G207" s="233" t="s">
        <v>1676</v>
      </c>
      <c r="H207" s="234">
        <v>2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5519</v>
      </c>
    </row>
    <row r="208" s="2" customFormat="1" ht="16.5" customHeight="1">
      <c r="A208" s="39"/>
      <c r="B208" s="40"/>
      <c r="C208" s="230" t="s">
        <v>1500</v>
      </c>
      <c r="D208" s="230" t="s">
        <v>283</v>
      </c>
      <c r="E208" s="231" t="s">
        <v>5520</v>
      </c>
      <c r="F208" s="232" t="s">
        <v>2702</v>
      </c>
      <c r="G208" s="233" t="s">
        <v>1676</v>
      </c>
      <c r="H208" s="234">
        <v>2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5521</v>
      </c>
    </row>
    <row r="209" s="2" customFormat="1" ht="24.15" customHeight="1">
      <c r="A209" s="39"/>
      <c r="B209" s="40"/>
      <c r="C209" s="230" t="s">
        <v>1504</v>
      </c>
      <c r="D209" s="230" t="s">
        <v>283</v>
      </c>
      <c r="E209" s="231" t="s">
        <v>5522</v>
      </c>
      <c r="F209" s="232" t="s">
        <v>2955</v>
      </c>
      <c r="G209" s="233" t="s">
        <v>1676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5523</v>
      </c>
    </row>
    <row r="210" s="2" customFormat="1" ht="24.15" customHeight="1">
      <c r="A210" s="39"/>
      <c r="B210" s="40"/>
      <c r="C210" s="230" t="s">
        <v>1508</v>
      </c>
      <c r="D210" s="230" t="s">
        <v>283</v>
      </c>
      <c r="E210" s="231" t="s">
        <v>5524</v>
      </c>
      <c r="F210" s="232" t="s">
        <v>5525</v>
      </c>
      <c r="G210" s="233" t="s">
        <v>1676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5526</v>
      </c>
    </row>
    <row r="211" s="2" customFormat="1" ht="16.5" customHeight="1">
      <c r="A211" s="39"/>
      <c r="B211" s="40"/>
      <c r="C211" s="230" t="s">
        <v>1512</v>
      </c>
      <c r="D211" s="230" t="s">
        <v>283</v>
      </c>
      <c r="E211" s="231" t="s">
        <v>5527</v>
      </c>
      <c r="F211" s="232" t="s">
        <v>5440</v>
      </c>
      <c r="G211" s="233" t="s">
        <v>1676</v>
      </c>
      <c r="H211" s="234">
        <v>3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5528</v>
      </c>
    </row>
    <row r="212" s="2" customFormat="1" ht="16.5" customHeight="1">
      <c r="A212" s="39"/>
      <c r="B212" s="40"/>
      <c r="C212" s="230" t="s">
        <v>1516</v>
      </c>
      <c r="D212" s="230" t="s">
        <v>283</v>
      </c>
      <c r="E212" s="231" t="s">
        <v>5529</v>
      </c>
      <c r="F212" s="232" t="s">
        <v>2595</v>
      </c>
      <c r="G212" s="233" t="s">
        <v>1676</v>
      </c>
      <c r="H212" s="234">
        <v>4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5530</v>
      </c>
    </row>
    <row r="213" s="2" customFormat="1" ht="16.5" customHeight="1">
      <c r="A213" s="39"/>
      <c r="B213" s="40"/>
      <c r="C213" s="230" t="s">
        <v>1520</v>
      </c>
      <c r="D213" s="230" t="s">
        <v>283</v>
      </c>
      <c r="E213" s="231" t="s">
        <v>5531</v>
      </c>
      <c r="F213" s="232" t="s">
        <v>5532</v>
      </c>
      <c r="G213" s="233" t="s">
        <v>1676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5533</v>
      </c>
    </row>
    <row r="214" s="2" customFormat="1" ht="21.75" customHeight="1">
      <c r="A214" s="39"/>
      <c r="B214" s="40"/>
      <c r="C214" s="230" t="s">
        <v>1524</v>
      </c>
      <c r="D214" s="230" t="s">
        <v>283</v>
      </c>
      <c r="E214" s="231" t="s">
        <v>5534</v>
      </c>
      <c r="F214" s="232" t="s">
        <v>5535</v>
      </c>
      <c r="G214" s="233" t="s">
        <v>1676</v>
      </c>
      <c r="H214" s="234">
        <v>1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5536</v>
      </c>
    </row>
    <row r="215" s="2" customFormat="1" ht="16.5" customHeight="1">
      <c r="A215" s="39"/>
      <c r="B215" s="40"/>
      <c r="C215" s="230" t="s">
        <v>1528</v>
      </c>
      <c r="D215" s="230" t="s">
        <v>283</v>
      </c>
      <c r="E215" s="231" t="s">
        <v>5537</v>
      </c>
      <c r="F215" s="232" t="s">
        <v>5538</v>
      </c>
      <c r="G215" s="233" t="s">
        <v>1676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5539</v>
      </c>
    </row>
    <row r="216" s="12" customFormat="1" ht="22.8" customHeight="1">
      <c r="A216" s="12"/>
      <c r="B216" s="214"/>
      <c r="C216" s="215"/>
      <c r="D216" s="216" t="s">
        <v>76</v>
      </c>
      <c r="E216" s="228" t="s">
        <v>2253</v>
      </c>
      <c r="F216" s="228" t="s">
        <v>5540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SUM(P217:P260)</f>
        <v>0</v>
      </c>
      <c r="Q216" s="222"/>
      <c r="R216" s="223">
        <f>SUM(R217:R260)</f>
        <v>0</v>
      </c>
      <c r="S216" s="222"/>
      <c r="T216" s="224">
        <f>SUM(T217:T260)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84</v>
      </c>
      <c r="AT216" s="226" t="s">
        <v>76</v>
      </c>
      <c r="AU216" s="226" t="s">
        <v>84</v>
      </c>
      <c r="AY216" s="225" t="s">
        <v>281</v>
      </c>
      <c r="BK216" s="227">
        <f>SUM(BK217:BK260)</f>
        <v>0</v>
      </c>
    </row>
    <row r="217" s="2" customFormat="1" ht="66.75" customHeight="1">
      <c r="A217" s="39"/>
      <c r="B217" s="40"/>
      <c r="C217" s="230" t="s">
        <v>1532</v>
      </c>
      <c r="D217" s="230" t="s">
        <v>283</v>
      </c>
      <c r="E217" s="231" t="s">
        <v>5541</v>
      </c>
      <c r="F217" s="232" t="s">
        <v>5542</v>
      </c>
      <c r="G217" s="233" t="s">
        <v>1676</v>
      </c>
      <c r="H217" s="234">
        <v>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5543</v>
      </c>
    </row>
    <row r="218" s="2" customFormat="1" ht="33" customHeight="1">
      <c r="A218" s="39"/>
      <c r="B218" s="40"/>
      <c r="C218" s="230" t="s">
        <v>1536</v>
      </c>
      <c r="D218" s="230" t="s">
        <v>283</v>
      </c>
      <c r="E218" s="231" t="s">
        <v>5544</v>
      </c>
      <c r="F218" s="232" t="s">
        <v>5545</v>
      </c>
      <c r="G218" s="233" t="s">
        <v>1676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5546</v>
      </c>
    </row>
    <row r="219" s="2" customFormat="1" ht="24.15" customHeight="1">
      <c r="A219" s="39"/>
      <c r="B219" s="40"/>
      <c r="C219" s="230" t="s">
        <v>1540</v>
      </c>
      <c r="D219" s="230" t="s">
        <v>283</v>
      </c>
      <c r="E219" s="231" t="s">
        <v>5547</v>
      </c>
      <c r="F219" s="232" t="s">
        <v>2490</v>
      </c>
      <c r="G219" s="233" t="s">
        <v>1697</v>
      </c>
      <c r="H219" s="234">
        <v>10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5548</v>
      </c>
    </row>
    <row r="220" s="2" customFormat="1" ht="16.5" customHeight="1">
      <c r="A220" s="39"/>
      <c r="B220" s="40"/>
      <c r="C220" s="230" t="s">
        <v>1544</v>
      </c>
      <c r="D220" s="230" t="s">
        <v>283</v>
      </c>
      <c r="E220" s="231" t="s">
        <v>5549</v>
      </c>
      <c r="F220" s="232" t="s">
        <v>2493</v>
      </c>
      <c r="G220" s="233" t="s">
        <v>2494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5550</v>
      </c>
    </row>
    <row r="221" s="2" customFormat="1" ht="16.5" customHeight="1">
      <c r="A221" s="39"/>
      <c r="B221" s="40"/>
      <c r="C221" s="230" t="s">
        <v>1548</v>
      </c>
      <c r="D221" s="230" t="s">
        <v>283</v>
      </c>
      <c r="E221" s="231" t="s">
        <v>5551</v>
      </c>
      <c r="F221" s="232" t="s">
        <v>5552</v>
      </c>
      <c r="G221" s="233" t="s">
        <v>1676</v>
      </c>
      <c r="H221" s="234">
        <v>12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5553</v>
      </c>
    </row>
    <row r="222" s="2" customFormat="1" ht="16.5" customHeight="1">
      <c r="A222" s="39"/>
      <c r="B222" s="40"/>
      <c r="C222" s="230" t="s">
        <v>1552</v>
      </c>
      <c r="D222" s="230" t="s">
        <v>283</v>
      </c>
      <c r="E222" s="231" t="s">
        <v>5554</v>
      </c>
      <c r="F222" s="232" t="s">
        <v>5555</v>
      </c>
      <c r="G222" s="233" t="s">
        <v>1676</v>
      </c>
      <c r="H222" s="234">
        <v>3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5556</v>
      </c>
    </row>
    <row r="223" s="2" customFormat="1" ht="16.5" customHeight="1">
      <c r="A223" s="39"/>
      <c r="B223" s="40"/>
      <c r="C223" s="230" t="s">
        <v>1560</v>
      </c>
      <c r="D223" s="230" t="s">
        <v>283</v>
      </c>
      <c r="E223" s="231" t="s">
        <v>5557</v>
      </c>
      <c r="F223" s="232" t="s">
        <v>5558</v>
      </c>
      <c r="G223" s="233" t="s">
        <v>1676</v>
      </c>
      <c r="H223" s="234">
        <v>2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5559</v>
      </c>
    </row>
    <row r="224" s="2" customFormat="1" ht="16.5" customHeight="1">
      <c r="A224" s="39"/>
      <c r="B224" s="40"/>
      <c r="C224" s="230" t="s">
        <v>1564</v>
      </c>
      <c r="D224" s="230" t="s">
        <v>283</v>
      </c>
      <c r="E224" s="231" t="s">
        <v>5560</v>
      </c>
      <c r="F224" s="232" t="s">
        <v>5561</v>
      </c>
      <c r="G224" s="233" t="s">
        <v>1676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5562</v>
      </c>
    </row>
    <row r="225" s="2" customFormat="1" ht="16.5" customHeight="1">
      <c r="A225" s="39"/>
      <c r="B225" s="40"/>
      <c r="C225" s="230" t="s">
        <v>1568</v>
      </c>
      <c r="D225" s="230" t="s">
        <v>283</v>
      </c>
      <c r="E225" s="231" t="s">
        <v>5563</v>
      </c>
      <c r="F225" s="232" t="s">
        <v>2693</v>
      </c>
      <c r="G225" s="233" t="s">
        <v>1676</v>
      </c>
      <c r="H225" s="234">
        <v>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5564</v>
      </c>
    </row>
    <row r="226" s="2" customFormat="1" ht="16.5" customHeight="1">
      <c r="A226" s="39"/>
      <c r="B226" s="40"/>
      <c r="C226" s="230" t="s">
        <v>1572</v>
      </c>
      <c r="D226" s="230" t="s">
        <v>283</v>
      </c>
      <c r="E226" s="231" t="s">
        <v>5565</v>
      </c>
      <c r="F226" s="232" t="s">
        <v>2696</v>
      </c>
      <c r="G226" s="233" t="s">
        <v>1676</v>
      </c>
      <c r="H226" s="234">
        <v>15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5566</v>
      </c>
    </row>
    <row r="227" s="2" customFormat="1" ht="16.5" customHeight="1">
      <c r="A227" s="39"/>
      <c r="B227" s="40"/>
      <c r="C227" s="230" t="s">
        <v>1576</v>
      </c>
      <c r="D227" s="230" t="s">
        <v>283</v>
      </c>
      <c r="E227" s="231" t="s">
        <v>5567</v>
      </c>
      <c r="F227" s="232" t="s">
        <v>2878</v>
      </c>
      <c r="G227" s="233" t="s">
        <v>1676</v>
      </c>
      <c r="H227" s="234">
        <v>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5568</v>
      </c>
    </row>
    <row r="228" s="2" customFormat="1" ht="16.5" customHeight="1">
      <c r="A228" s="39"/>
      <c r="B228" s="40"/>
      <c r="C228" s="230" t="s">
        <v>1580</v>
      </c>
      <c r="D228" s="230" t="s">
        <v>283</v>
      </c>
      <c r="E228" s="231" t="s">
        <v>5569</v>
      </c>
      <c r="F228" s="232" t="s">
        <v>5390</v>
      </c>
      <c r="G228" s="233" t="s">
        <v>1676</v>
      </c>
      <c r="H228" s="234">
        <v>4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5570</v>
      </c>
    </row>
    <row r="229" s="2" customFormat="1" ht="16.5" customHeight="1">
      <c r="A229" s="39"/>
      <c r="B229" s="40"/>
      <c r="C229" s="230" t="s">
        <v>1584</v>
      </c>
      <c r="D229" s="230" t="s">
        <v>283</v>
      </c>
      <c r="E229" s="231" t="s">
        <v>5571</v>
      </c>
      <c r="F229" s="232" t="s">
        <v>2702</v>
      </c>
      <c r="G229" s="233" t="s">
        <v>1676</v>
      </c>
      <c r="H229" s="234">
        <v>15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5572</v>
      </c>
    </row>
    <row r="230" s="2" customFormat="1" ht="24.15" customHeight="1">
      <c r="A230" s="39"/>
      <c r="B230" s="40"/>
      <c r="C230" s="230" t="s">
        <v>1588</v>
      </c>
      <c r="D230" s="230" t="s">
        <v>283</v>
      </c>
      <c r="E230" s="231" t="s">
        <v>5573</v>
      </c>
      <c r="F230" s="232" t="s">
        <v>2715</v>
      </c>
      <c r="G230" s="233" t="s">
        <v>1676</v>
      </c>
      <c r="H230" s="234">
        <v>4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5574</v>
      </c>
    </row>
    <row r="231" s="2" customFormat="1" ht="24.15" customHeight="1">
      <c r="A231" s="39"/>
      <c r="B231" s="40"/>
      <c r="C231" s="230" t="s">
        <v>1592</v>
      </c>
      <c r="D231" s="230" t="s">
        <v>283</v>
      </c>
      <c r="E231" s="231" t="s">
        <v>5575</v>
      </c>
      <c r="F231" s="232" t="s">
        <v>2506</v>
      </c>
      <c r="G231" s="233" t="s">
        <v>1676</v>
      </c>
      <c r="H231" s="234">
        <v>18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5576</v>
      </c>
    </row>
    <row r="232" s="2" customFormat="1" ht="21.75" customHeight="1">
      <c r="A232" s="39"/>
      <c r="B232" s="40"/>
      <c r="C232" s="230" t="s">
        <v>1596</v>
      </c>
      <c r="D232" s="230" t="s">
        <v>283</v>
      </c>
      <c r="E232" s="231" t="s">
        <v>5577</v>
      </c>
      <c r="F232" s="232" t="s">
        <v>5578</v>
      </c>
      <c r="G232" s="233" t="s">
        <v>1676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5579</v>
      </c>
    </row>
    <row r="233" s="2" customFormat="1" ht="37.8" customHeight="1">
      <c r="A233" s="39"/>
      <c r="B233" s="40"/>
      <c r="C233" s="230" t="s">
        <v>1600</v>
      </c>
      <c r="D233" s="230" t="s">
        <v>283</v>
      </c>
      <c r="E233" s="231" t="s">
        <v>5580</v>
      </c>
      <c r="F233" s="232" t="s">
        <v>2542</v>
      </c>
      <c r="G233" s="233" t="s">
        <v>2543</v>
      </c>
      <c r="H233" s="234">
        <v>123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5581</v>
      </c>
    </row>
    <row r="234" s="2" customFormat="1" ht="37.8" customHeight="1">
      <c r="A234" s="39"/>
      <c r="B234" s="40"/>
      <c r="C234" s="230" t="s">
        <v>1604</v>
      </c>
      <c r="D234" s="230" t="s">
        <v>283</v>
      </c>
      <c r="E234" s="231" t="s">
        <v>5582</v>
      </c>
      <c r="F234" s="232" t="s">
        <v>2546</v>
      </c>
      <c r="G234" s="233" t="s">
        <v>2543</v>
      </c>
      <c r="H234" s="234">
        <v>58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5583</v>
      </c>
    </row>
    <row r="235" s="2" customFormat="1" ht="24.15" customHeight="1">
      <c r="A235" s="39"/>
      <c r="B235" s="40"/>
      <c r="C235" s="230" t="s">
        <v>1608</v>
      </c>
      <c r="D235" s="230" t="s">
        <v>283</v>
      </c>
      <c r="E235" s="231" t="s">
        <v>5584</v>
      </c>
      <c r="F235" s="232" t="s">
        <v>5481</v>
      </c>
      <c r="G235" s="233" t="s">
        <v>2550</v>
      </c>
      <c r="H235" s="234">
        <v>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119</v>
      </c>
      <c r="AT235" s="242" t="s">
        <v>283</v>
      </c>
      <c r="AU235" s="242" t="s">
        <v>86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119</v>
      </c>
      <c r="BM235" s="242" t="s">
        <v>5585</v>
      </c>
    </row>
    <row r="236" s="2" customFormat="1" ht="24.15" customHeight="1">
      <c r="A236" s="39"/>
      <c r="B236" s="40"/>
      <c r="C236" s="230" t="s">
        <v>1612</v>
      </c>
      <c r="D236" s="230" t="s">
        <v>283</v>
      </c>
      <c r="E236" s="231" t="s">
        <v>5586</v>
      </c>
      <c r="F236" s="232" t="s">
        <v>2549</v>
      </c>
      <c r="G236" s="233" t="s">
        <v>2550</v>
      </c>
      <c r="H236" s="234">
        <v>43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119</v>
      </c>
      <c r="AT236" s="242" t="s">
        <v>283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119</v>
      </c>
      <c r="BM236" s="242" t="s">
        <v>5587</v>
      </c>
    </row>
    <row r="237" s="2" customFormat="1" ht="24.15" customHeight="1">
      <c r="A237" s="39"/>
      <c r="B237" s="40"/>
      <c r="C237" s="230" t="s">
        <v>1616</v>
      </c>
      <c r="D237" s="230" t="s">
        <v>283</v>
      </c>
      <c r="E237" s="231" t="s">
        <v>5588</v>
      </c>
      <c r="F237" s="232" t="s">
        <v>2635</v>
      </c>
      <c r="G237" s="233" t="s">
        <v>2550</v>
      </c>
      <c r="H237" s="234">
        <v>183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5589</v>
      </c>
    </row>
    <row r="238" s="2" customFormat="1" ht="24.15" customHeight="1">
      <c r="A238" s="39"/>
      <c r="B238" s="40"/>
      <c r="C238" s="230" t="s">
        <v>1620</v>
      </c>
      <c r="D238" s="230" t="s">
        <v>283</v>
      </c>
      <c r="E238" s="231" t="s">
        <v>5590</v>
      </c>
      <c r="F238" s="232" t="s">
        <v>5591</v>
      </c>
      <c r="G238" s="233" t="s">
        <v>2550</v>
      </c>
      <c r="H238" s="234">
        <v>8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5592</v>
      </c>
    </row>
    <row r="239" s="2" customFormat="1" ht="16.5" customHeight="1">
      <c r="A239" s="39"/>
      <c r="B239" s="40"/>
      <c r="C239" s="230" t="s">
        <v>1624</v>
      </c>
      <c r="D239" s="230" t="s">
        <v>283</v>
      </c>
      <c r="E239" s="231" t="s">
        <v>5593</v>
      </c>
      <c r="F239" s="232" t="s">
        <v>5405</v>
      </c>
      <c r="G239" s="233" t="s">
        <v>2550</v>
      </c>
      <c r="H239" s="234">
        <v>3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119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119</v>
      </c>
      <c r="BM239" s="242" t="s">
        <v>5594</v>
      </c>
    </row>
    <row r="240" s="2" customFormat="1" ht="16.5" customHeight="1">
      <c r="A240" s="39"/>
      <c r="B240" s="40"/>
      <c r="C240" s="230" t="s">
        <v>1628</v>
      </c>
      <c r="D240" s="230" t="s">
        <v>283</v>
      </c>
      <c r="E240" s="231" t="s">
        <v>5595</v>
      </c>
      <c r="F240" s="232" t="s">
        <v>2562</v>
      </c>
      <c r="G240" s="233" t="s">
        <v>2550</v>
      </c>
      <c r="H240" s="234">
        <v>8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5596</v>
      </c>
    </row>
    <row r="241" s="2" customFormat="1" ht="16.5" customHeight="1">
      <c r="A241" s="39"/>
      <c r="B241" s="40"/>
      <c r="C241" s="230" t="s">
        <v>1632</v>
      </c>
      <c r="D241" s="230" t="s">
        <v>283</v>
      </c>
      <c r="E241" s="231" t="s">
        <v>5597</v>
      </c>
      <c r="F241" s="232" t="s">
        <v>2565</v>
      </c>
      <c r="G241" s="233" t="s">
        <v>2550</v>
      </c>
      <c r="H241" s="234">
        <v>23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119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119</v>
      </c>
      <c r="BM241" s="242" t="s">
        <v>5598</v>
      </c>
    </row>
    <row r="242" s="2" customFormat="1" ht="24.15" customHeight="1">
      <c r="A242" s="39"/>
      <c r="B242" s="40"/>
      <c r="C242" s="230" t="s">
        <v>1636</v>
      </c>
      <c r="D242" s="230" t="s">
        <v>283</v>
      </c>
      <c r="E242" s="231" t="s">
        <v>5599</v>
      </c>
      <c r="F242" s="232" t="s">
        <v>2568</v>
      </c>
      <c r="G242" s="233" t="s">
        <v>2543</v>
      </c>
      <c r="H242" s="234">
        <v>42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5600</v>
      </c>
    </row>
    <row r="243" s="2" customFormat="1" ht="21.75" customHeight="1">
      <c r="A243" s="39"/>
      <c r="B243" s="40"/>
      <c r="C243" s="230" t="s">
        <v>1640</v>
      </c>
      <c r="D243" s="230" t="s">
        <v>283</v>
      </c>
      <c r="E243" s="231" t="s">
        <v>5601</v>
      </c>
      <c r="F243" s="232" t="s">
        <v>2571</v>
      </c>
      <c r="G243" s="233" t="s">
        <v>2543</v>
      </c>
      <c r="H243" s="234">
        <v>104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119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119</v>
      </c>
      <c r="BM243" s="242" t="s">
        <v>5602</v>
      </c>
    </row>
    <row r="244" s="2" customFormat="1" ht="21.75" customHeight="1">
      <c r="A244" s="39"/>
      <c r="B244" s="40"/>
      <c r="C244" s="230" t="s">
        <v>1644</v>
      </c>
      <c r="D244" s="230" t="s">
        <v>283</v>
      </c>
      <c r="E244" s="231" t="s">
        <v>5603</v>
      </c>
      <c r="F244" s="232" t="s">
        <v>2574</v>
      </c>
      <c r="G244" s="233" t="s">
        <v>2543</v>
      </c>
      <c r="H244" s="234">
        <v>110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5604</v>
      </c>
    </row>
    <row r="245" s="2" customFormat="1" ht="16.5" customHeight="1">
      <c r="A245" s="39"/>
      <c r="B245" s="40"/>
      <c r="C245" s="230" t="s">
        <v>1648</v>
      </c>
      <c r="D245" s="230" t="s">
        <v>283</v>
      </c>
      <c r="E245" s="231" t="s">
        <v>5605</v>
      </c>
      <c r="F245" s="232" t="s">
        <v>2577</v>
      </c>
      <c r="G245" s="233" t="s">
        <v>2494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119</v>
      </c>
      <c r="AT245" s="242" t="s">
        <v>283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119</v>
      </c>
      <c r="BM245" s="242" t="s">
        <v>5606</v>
      </c>
    </row>
    <row r="246" s="2" customFormat="1" ht="16.5" customHeight="1">
      <c r="A246" s="39"/>
      <c r="B246" s="40"/>
      <c r="C246" s="230" t="s">
        <v>1652</v>
      </c>
      <c r="D246" s="230" t="s">
        <v>283</v>
      </c>
      <c r="E246" s="231" t="s">
        <v>5607</v>
      </c>
      <c r="F246" s="232" t="s">
        <v>5552</v>
      </c>
      <c r="G246" s="233" t="s">
        <v>1676</v>
      </c>
      <c r="H246" s="234">
        <v>6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5608</v>
      </c>
    </row>
    <row r="247" s="2" customFormat="1" ht="16.5" customHeight="1">
      <c r="A247" s="39"/>
      <c r="B247" s="40"/>
      <c r="C247" s="230" t="s">
        <v>1656</v>
      </c>
      <c r="D247" s="230" t="s">
        <v>283</v>
      </c>
      <c r="E247" s="231" t="s">
        <v>5609</v>
      </c>
      <c r="F247" s="232" t="s">
        <v>5558</v>
      </c>
      <c r="G247" s="233" t="s">
        <v>1676</v>
      </c>
      <c r="H247" s="234">
        <v>2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119</v>
      </c>
      <c r="AT247" s="242" t="s">
        <v>283</v>
      </c>
      <c r="AU247" s="242" t="s">
        <v>86</v>
      </c>
      <c r="AY247" s="18" t="s">
        <v>281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119</v>
      </c>
      <c r="BM247" s="242" t="s">
        <v>5610</v>
      </c>
    </row>
    <row r="248" s="2" customFormat="1" ht="16.5" customHeight="1">
      <c r="A248" s="39"/>
      <c r="B248" s="40"/>
      <c r="C248" s="230" t="s">
        <v>1662</v>
      </c>
      <c r="D248" s="230" t="s">
        <v>283</v>
      </c>
      <c r="E248" s="231" t="s">
        <v>5611</v>
      </c>
      <c r="F248" s="232" t="s">
        <v>5561</v>
      </c>
      <c r="G248" s="233" t="s">
        <v>1676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119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119</v>
      </c>
      <c r="BM248" s="242" t="s">
        <v>5612</v>
      </c>
    </row>
    <row r="249" s="2" customFormat="1" ht="16.5" customHeight="1">
      <c r="A249" s="39"/>
      <c r="B249" s="40"/>
      <c r="C249" s="230" t="s">
        <v>1667</v>
      </c>
      <c r="D249" s="230" t="s">
        <v>283</v>
      </c>
      <c r="E249" s="231" t="s">
        <v>5613</v>
      </c>
      <c r="F249" s="232" t="s">
        <v>2693</v>
      </c>
      <c r="G249" s="233" t="s">
        <v>1676</v>
      </c>
      <c r="H249" s="234">
        <v>4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119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119</v>
      </c>
      <c r="BM249" s="242" t="s">
        <v>5614</v>
      </c>
    </row>
    <row r="250" s="2" customFormat="1" ht="16.5" customHeight="1">
      <c r="A250" s="39"/>
      <c r="B250" s="40"/>
      <c r="C250" s="230" t="s">
        <v>1673</v>
      </c>
      <c r="D250" s="230" t="s">
        <v>283</v>
      </c>
      <c r="E250" s="231" t="s">
        <v>5615</v>
      </c>
      <c r="F250" s="232" t="s">
        <v>2696</v>
      </c>
      <c r="G250" s="233" t="s">
        <v>1676</v>
      </c>
      <c r="H250" s="234">
        <v>15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119</v>
      </c>
      <c r="AT250" s="242" t="s">
        <v>283</v>
      </c>
      <c r="AU250" s="242" t="s">
        <v>86</v>
      </c>
      <c r="AY250" s="18" t="s">
        <v>281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119</v>
      </c>
      <c r="BM250" s="242" t="s">
        <v>5616</v>
      </c>
    </row>
    <row r="251" s="2" customFormat="1" ht="16.5" customHeight="1">
      <c r="A251" s="39"/>
      <c r="B251" s="40"/>
      <c r="C251" s="230" t="s">
        <v>1679</v>
      </c>
      <c r="D251" s="230" t="s">
        <v>283</v>
      </c>
      <c r="E251" s="231" t="s">
        <v>5617</v>
      </c>
      <c r="F251" s="232" t="s">
        <v>2699</v>
      </c>
      <c r="G251" s="233" t="s">
        <v>1676</v>
      </c>
      <c r="H251" s="234">
        <v>4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5618</v>
      </c>
    </row>
    <row r="252" s="2" customFormat="1" ht="16.5" customHeight="1">
      <c r="A252" s="39"/>
      <c r="B252" s="40"/>
      <c r="C252" s="230" t="s">
        <v>1684</v>
      </c>
      <c r="D252" s="230" t="s">
        <v>283</v>
      </c>
      <c r="E252" s="231" t="s">
        <v>5619</v>
      </c>
      <c r="F252" s="232" t="s">
        <v>2702</v>
      </c>
      <c r="G252" s="233" t="s">
        <v>1676</v>
      </c>
      <c r="H252" s="234">
        <v>15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119</v>
      </c>
      <c r="AT252" s="242" t="s">
        <v>283</v>
      </c>
      <c r="AU252" s="242" t="s">
        <v>86</v>
      </c>
      <c r="AY252" s="18" t="s">
        <v>281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119</v>
      </c>
      <c r="BM252" s="242" t="s">
        <v>5620</v>
      </c>
    </row>
    <row r="253" s="2" customFormat="1" ht="16.5" customHeight="1">
      <c r="A253" s="39"/>
      <c r="B253" s="40"/>
      <c r="C253" s="230" t="s">
        <v>1700</v>
      </c>
      <c r="D253" s="230" t="s">
        <v>283</v>
      </c>
      <c r="E253" s="231" t="s">
        <v>5621</v>
      </c>
      <c r="F253" s="232" t="s">
        <v>2883</v>
      </c>
      <c r="G253" s="233" t="s">
        <v>1676</v>
      </c>
      <c r="H253" s="234">
        <v>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119</v>
      </c>
      <c r="AT253" s="242" t="s">
        <v>283</v>
      </c>
      <c r="AU253" s="242" t="s">
        <v>86</v>
      </c>
      <c r="AY253" s="18" t="s">
        <v>281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119</v>
      </c>
      <c r="BM253" s="242" t="s">
        <v>5622</v>
      </c>
    </row>
    <row r="254" s="2" customFormat="1" ht="24.15" customHeight="1">
      <c r="A254" s="39"/>
      <c r="B254" s="40"/>
      <c r="C254" s="230" t="s">
        <v>1705</v>
      </c>
      <c r="D254" s="230" t="s">
        <v>283</v>
      </c>
      <c r="E254" s="231" t="s">
        <v>5623</v>
      </c>
      <c r="F254" s="232" t="s">
        <v>2955</v>
      </c>
      <c r="G254" s="233" t="s">
        <v>1676</v>
      </c>
      <c r="H254" s="234">
        <v>4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119</v>
      </c>
      <c r="AT254" s="242" t="s">
        <v>283</v>
      </c>
      <c r="AU254" s="242" t="s">
        <v>86</v>
      </c>
      <c r="AY254" s="18" t="s">
        <v>281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119</v>
      </c>
      <c r="BM254" s="242" t="s">
        <v>5624</v>
      </c>
    </row>
    <row r="255" s="2" customFormat="1" ht="24.15" customHeight="1">
      <c r="A255" s="39"/>
      <c r="B255" s="40"/>
      <c r="C255" s="230" t="s">
        <v>1709</v>
      </c>
      <c r="D255" s="230" t="s">
        <v>283</v>
      </c>
      <c r="E255" s="231" t="s">
        <v>5625</v>
      </c>
      <c r="F255" s="232" t="s">
        <v>2592</v>
      </c>
      <c r="G255" s="233" t="s">
        <v>1676</v>
      </c>
      <c r="H255" s="234">
        <v>13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119</v>
      </c>
      <c r="AT255" s="242" t="s">
        <v>283</v>
      </c>
      <c r="AU255" s="242" t="s">
        <v>86</v>
      </c>
      <c r="AY255" s="18" t="s">
        <v>281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119</v>
      </c>
      <c r="BM255" s="242" t="s">
        <v>5626</v>
      </c>
    </row>
    <row r="256" s="2" customFormat="1" ht="16.5" customHeight="1">
      <c r="A256" s="39"/>
      <c r="B256" s="40"/>
      <c r="C256" s="230" t="s">
        <v>1715</v>
      </c>
      <c r="D256" s="230" t="s">
        <v>283</v>
      </c>
      <c r="E256" s="231" t="s">
        <v>5627</v>
      </c>
      <c r="F256" s="232" t="s">
        <v>5440</v>
      </c>
      <c r="G256" s="233" t="s">
        <v>1676</v>
      </c>
      <c r="H256" s="234">
        <v>5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119</v>
      </c>
      <c r="AT256" s="242" t="s">
        <v>283</v>
      </c>
      <c r="AU256" s="242" t="s">
        <v>86</v>
      </c>
      <c r="AY256" s="18" t="s">
        <v>281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119</v>
      </c>
      <c r="BM256" s="242" t="s">
        <v>5628</v>
      </c>
    </row>
    <row r="257" s="2" customFormat="1" ht="16.5" customHeight="1">
      <c r="A257" s="39"/>
      <c r="B257" s="40"/>
      <c r="C257" s="230" t="s">
        <v>1719</v>
      </c>
      <c r="D257" s="230" t="s">
        <v>283</v>
      </c>
      <c r="E257" s="231" t="s">
        <v>5629</v>
      </c>
      <c r="F257" s="232" t="s">
        <v>2595</v>
      </c>
      <c r="G257" s="233" t="s">
        <v>1676</v>
      </c>
      <c r="H257" s="234">
        <v>4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119</v>
      </c>
      <c r="AT257" s="242" t="s">
        <v>283</v>
      </c>
      <c r="AU257" s="242" t="s">
        <v>86</v>
      </c>
      <c r="AY257" s="18" t="s">
        <v>281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119</v>
      </c>
      <c r="BM257" s="242" t="s">
        <v>5630</v>
      </c>
    </row>
    <row r="258" s="2" customFormat="1" ht="16.5" customHeight="1">
      <c r="A258" s="39"/>
      <c r="B258" s="40"/>
      <c r="C258" s="230" t="s">
        <v>1723</v>
      </c>
      <c r="D258" s="230" t="s">
        <v>283</v>
      </c>
      <c r="E258" s="231" t="s">
        <v>5631</v>
      </c>
      <c r="F258" s="232" t="s">
        <v>2676</v>
      </c>
      <c r="G258" s="233" t="s">
        <v>1676</v>
      </c>
      <c r="H258" s="234">
        <v>2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119</v>
      </c>
      <c r="AT258" s="242" t="s">
        <v>283</v>
      </c>
      <c r="AU258" s="242" t="s">
        <v>86</v>
      </c>
      <c r="AY258" s="18" t="s">
        <v>281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119</v>
      </c>
      <c r="BM258" s="242" t="s">
        <v>5632</v>
      </c>
    </row>
    <row r="259" s="2" customFormat="1" ht="21.75" customHeight="1">
      <c r="A259" s="39"/>
      <c r="B259" s="40"/>
      <c r="C259" s="230" t="s">
        <v>1727</v>
      </c>
      <c r="D259" s="230" t="s">
        <v>283</v>
      </c>
      <c r="E259" s="231" t="s">
        <v>5633</v>
      </c>
      <c r="F259" s="232" t="s">
        <v>5578</v>
      </c>
      <c r="G259" s="233" t="s">
        <v>1676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5634</v>
      </c>
    </row>
    <row r="260" s="2" customFormat="1" ht="24.15" customHeight="1">
      <c r="A260" s="39"/>
      <c r="B260" s="40"/>
      <c r="C260" s="230" t="s">
        <v>1732</v>
      </c>
      <c r="D260" s="230" t="s">
        <v>283</v>
      </c>
      <c r="E260" s="231" t="s">
        <v>2597</v>
      </c>
      <c r="F260" s="232" t="s">
        <v>2598</v>
      </c>
      <c r="G260" s="233" t="s">
        <v>2494</v>
      </c>
      <c r="H260" s="234">
        <v>1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119</v>
      </c>
      <c r="AT260" s="242" t="s">
        <v>283</v>
      </c>
      <c r="AU260" s="242" t="s">
        <v>86</v>
      </c>
      <c r="AY260" s="18" t="s">
        <v>281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119</v>
      </c>
      <c r="BM260" s="242" t="s">
        <v>5635</v>
      </c>
    </row>
    <row r="261" s="12" customFormat="1" ht="22.8" customHeight="1">
      <c r="A261" s="12"/>
      <c r="B261" s="214"/>
      <c r="C261" s="215"/>
      <c r="D261" s="216" t="s">
        <v>76</v>
      </c>
      <c r="E261" s="228" t="s">
        <v>2854</v>
      </c>
      <c r="F261" s="228" t="s">
        <v>5636</v>
      </c>
      <c r="G261" s="215"/>
      <c r="H261" s="215"/>
      <c r="I261" s="218"/>
      <c r="J261" s="229">
        <f>BK261</f>
        <v>0</v>
      </c>
      <c r="K261" s="215"/>
      <c r="L261" s="220"/>
      <c r="M261" s="221"/>
      <c r="N261" s="222"/>
      <c r="O261" s="222"/>
      <c r="P261" s="223">
        <f>SUM(P262:P306)</f>
        <v>0</v>
      </c>
      <c r="Q261" s="222"/>
      <c r="R261" s="223">
        <f>SUM(R262:R306)</f>
        <v>0</v>
      </c>
      <c r="S261" s="222"/>
      <c r="T261" s="224">
        <f>SUM(T262:T306)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5" t="s">
        <v>84</v>
      </c>
      <c r="AT261" s="226" t="s">
        <v>76</v>
      </c>
      <c r="AU261" s="226" t="s">
        <v>84</v>
      </c>
      <c r="AY261" s="225" t="s">
        <v>281</v>
      </c>
      <c r="BK261" s="227">
        <f>SUM(BK262:BK306)</f>
        <v>0</v>
      </c>
    </row>
    <row r="262" s="2" customFormat="1" ht="66.75" customHeight="1">
      <c r="A262" s="39"/>
      <c r="B262" s="40"/>
      <c r="C262" s="230" t="s">
        <v>1736</v>
      </c>
      <c r="D262" s="230" t="s">
        <v>283</v>
      </c>
      <c r="E262" s="231" t="s">
        <v>5637</v>
      </c>
      <c r="F262" s="232" t="s">
        <v>5638</v>
      </c>
      <c r="G262" s="233" t="s">
        <v>1676</v>
      </c>
      <c r="H262" s="234">
        <v>1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119</v>
      </c>
      <c r="AT262" s="242" t="s">
        <v>283</v>
      </c>
      <c r="AU262" s="242" t="s">
        <v>86</v>
      </c>
      <c r="AY262" s="18" t="s">
        <v>281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119</v>
      </c>
      <c r="BM262" s="242" t="s">
        <v>5639</v>
      </c>
    </row>
    <row r="263" s="2" customFormat="1" ht="33" customHeight="1">
      <c r="A263" s="39"/>
      <c r="B263" s="40"/>
      <c r="C263" s="230" t="s">
        <v>1741</v>
      </c>
      <c r="D263" s="230" t="s">
        <v>283</v>
      </c>
      <c r="E263" s="231" t="s">
        <v>5640</v>
      </c>
      <c r="F263" s="232" t="s">
        <v>5545</v>
      </c>
      <c r="G263" s="233" t="s">
        <v>1676</v>
      </c>
      <c r="H263" s="234">
        <v>1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5641</v>
      </c>
    </row>
    <row r="264" s="2" customFormat="1" ht="24.15" customHeight="1">
      <c r="A264" s="39"/>
      <c r="B264" s="40"/>
      <c r="C264" s="230" t="s">
        <v>1745</v>
      </c>
      <c r="D264" s="230" t="s">
        <v>283</v>
      </c>
      <c r="E264" s="231" t="s">
        <v>5642</v>
      </c>
      <c r="F264" s="232" t="s">
        <v>2490</v>
      </c>
      <c r="G264" s="233" t="s">
        <v>1697</v>
      </c>
      <c r="H264" s="234">
        <v>10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119</v>
      </c>
      <c r="AT264" s="242" t="s">
        <v>283</v>
      </c>
      <c r="AU264" s="242" t="s">
        <v>86</v>
      </c>
      <c r="AY264" s="18" t="s">
        <v>281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119</v>
      </c>
      <c r="BM264" s="242" t="s">
        <v>5643</v>
      </c>
    </row>
    <row r="265" s="2" customFormat="1" ht="16.5" customHeight="1">
      <c r="A265" s="39"/>
      <c r="B265" s="40"/>
      <c r="C265" s="230" t="s">
        <v>1749</v>
      </c>
      <c r="D265" s="230" t="s">
        <v>283</v>
      </c>
      <c r="E265" s="231" t="s">
        <v>5644</v>
      </c>
      <c r="F265" s="232" t="s">
        <v>2493</v>
      </c>
      <c r="G265" s="233" t="s">
        <v>2494</v>
      </c>
      <c r="H265" s="234">
        <v>1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119</v>
      </c>
      <c r="AT265" s="242" t="s">
        <v>283</v>
      </c>
      <c r="AU265" s="242" t="s">
        <v>86</v>
      </c>
      <c r="AY265" s="18" t="s">
        <v>281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119</v>
      </c>
      <c r="BM265" s="242" t="s">
        <v>5645</v>
      </c>
    </row>
    <row r="266" s="2" customFormat="1" ht="16.5" customHeight="1">
      <c r="A266" s="39"/>
      <c r="B266" s="40"/>
      <c r="C266" s="230" t="s">
        <v>1753</v>
      </c>
      <c r="D266" s="230" t="s">
        <v>283</v>
      </c>
      <c r="E266" s="231" t="s">
        <v>5646</v>
      </c>
      <c r="F266" s="232" t="s">
        <v>5552</v>
      </c>
      <c r="G266" s="233" t="s">
        <v>1676</v>
      </c>
      <c r="H266" s="234">
        <v>6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119</v>
      </c>
      <c r="AT266" s="242" t="s">
        <v>283</v>
      </c>
      <c r="AU266" s="242" t="s">
        <v>86</v>
      </c>
      <c r="AY266" s="18" t="s">
        <v>281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119</v>
      </c>
      <c r="BM266" s="242" t="s">
        <v>5647</v>
      </c>
    </row>
    <row r="267" s="2" customFormat="1" ht="16.5" customHeight="1">
      <c r="A267" s="39"/>
      <c r="B267" s="40"/>
      <c r="C267" s="230" t="s">
        <v>1757</v>
      </c>
      <c r="D267" s="230" t="s">
        <v>283</v>
      </c>
      <c r="E267" s="231" t="s">
        <v>5648</v>
      </c>
      <c r="F267" s="232" t="s">
        <v>5555</v>
      </c>
      <c r="G267" s="233" t="s">
        <v>1676</v>
      </c>
      <c r="H267" s="234">
        <v>3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119</v>
      </c>
      <c r="AT267" s="242" t="s">
        <v>283</v>
      </c>
      <c r="AU267" s="242" t="s">
        <v>86</v>
      </c>
      <c r="AY267" s="18" t="s">
        <v>281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119</v>
      </c>
      <c r="BM267" s="242" t="s">
        <v>5649</v>
      </c>
    </row>
    <row r="268" s="2" customFormat="1" ht="16.5" customHeight="1">
      <c r="A268" s="39"/>
      <c r="B268" s="40"/>
      <c r="C268" s="230" t="s">
        <v>1761</v>
      </c>
      <c r="D268" s="230" t="s">
        <v>283</v>
      </c>
      <c r="E268" s="231" t="s">
        <v>5650</v>
      </c>
      <c r="F268" s="232" t="s">
        <v>2754</v>
      </c>
      <c r="G268" s="233" t="s">
        <v>1676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119</v>
      </c>
      <c r="AT268" s="242" t="s">
        <v>283</v>
      </c>
      <c r="AU268" s="242" t="s">
        <v>86</v>
      </c>
      <c r="AY268" s="18" t="s">
        <v>281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119</v>
      </c>
      <c r="BM268" s="242" t="s">
        <v>5651</v>
      </c>
    </row>
    <row r="269" s="2" customFormat="1" ht="16.5" customHeight="1">
      <c r="A269" s="39"/>
      <c r="B269" s="40"/>
      <c r="C269" s="230" t="s">
        <v>1765</v>
      </c>
      <c r="D269" s="230" t="s">
        <v>283</v>
      </c>
      <c r="E269" s="231" t="s">
        <v>5652</v>
      </c>
      <c r="F269" s="232" t="s">
        <v>2870</v>
      </c>
      <c r="G269" s="233" t="s">
        <v>1676</v>
      </c>
      <c r="H269" s="234">
        <v>1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119</v>
      </c>
      <c r="AT269" s="242" t="s">
        <v>283</v>
      </c>
      <c r="AU269" s="242" t="s">
        <v>86</v>
      </c>
      <c r="AY269" s="18" t="s">
        <v>281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119</v>
      </c>
      <c r="BM269" s="242" t="s">
        <v>5653</v>
      </c>
    </row>
    <row r="270" s="2" customFormat="1" ht="16.5" customHeight="1">
      <c r="A270" s="39"/>
      <c r="B270" s="40"/>
      <c r="C270" s="230" t="s">
        <v>1769</v>
      </c>
      <c r="D270" s="230" t="s">
        <v>283</v>
      </c>
      <c r="E270" s="231" t="s">
        <v>5654</v>
      </c>
      <c r="F270" s="232" t="s">
        <v>5561</v>
      </c>
      <c r="G270" s="233" t="s">
        <v>1676</v>
      </c>
      <c r="H270" s="234">
        <v>1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119</v>
      </c>
      <c r="AT270" s="242" t="s">
        <v>283</v>
      </c>
      <c r="AU270" s="242" t="s">
        <v>86</v>
      </c>
      <c r="AY270" s="18" t="s">
        <v>281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119</v>
      </c>
      <c r="BM270" s="242" t="s">
        <v>5655</v>
      </c>
    </row>
    <row r="271" s="2" customFormat="1" ht="16.5" customHeight="1">
      <c r="A271" s="39"/>
      <c r="B271" s="40"/>
      <c r="C271" s="230" t="s">
        <v>1773</v>
      </c>
      <c r="D271" s="230" t="s">
        <v>283</v>
      </c>
      <c r="E271" s="231" t="s">
        <v>5656</v>
      </c>
      <c r="F271" s="232" t="s">
        <v>2693</v>
      </c>
      <c r="G271" s="233" t="s">
        <v>1676</v>
      </c>
      <c r="H271" s="234">
        <v>10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119</v>
      </c>
      <c r="AT271" s="242" t="s">
        <v>283</v>
      </c>
      <c r="AU271" s="242" t="s">
        <v>86</v>
      </c>
      <c r="AY271" s="18" t="s">
        <v>281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119</v>
      </c>
      <c r="BM271" s="242" t="s">
        <v>5657</v>
      </c>
    </row>
    <row r="272" s="2" customFormat="1" ht="16.5" customHeight="1">
      <c r="A272" s="39"/>
      <c r="B272" s="40"/>
      <c r="C272" s="230" t="s">
        <v>1777</v>
      </c>
      <c r="D272" s="230" t="s">
        <v>283</v>
      </c>
      <c r="E272" s="231" t="s">
        <v>5658</v>
      </c>
      <c r="F272" s="232" t="s">
        <v>2696</v>
      </c>
      <c r="G272" s="233" t="s">
        <v>1676</v>
      </c>
      <c r="H272" s="234">
        <v>15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119</v>
      </c>
      <c r="AT272" s="242" t="s">
        <v>283</v>
      </c>
      <c r="AU272" s="242" t="s">
        <v>86</v>
      </c>
      <c r="AY272" s="18" t="s">
        <v>281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119</v>
      </c>
      <c r="BM272" s="242" t="s">
        <v>5659</v>
      </c>
    </row>
    <row r="273" s="2" customFormat="1" ht="16.5" customHeight="1">
      <c r="A273" s="39"/>
      <c r="B273" s="40"/>
      <c r="C273" s="230" t="s">
        <v>1782</v>
      </c>
      <c r="D273" s="230" t="s">
        <v>283</v>
      </c>
      <c r="E273" s="231" t="s">
        <v>5660</v>
      </c>
      <c r="F273" s="232" t="s">
        <v>5390</v>
      </c>
      <c r="G273" s="233" t="s">
        <v>1676</v>
      </c>
      <c r="H273" s="234">
        <v>10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119</v>
      </c>
      <c r="AT273" s="242" t="s">
        <v>283</v>
      </c>
      <c r="AU273" s="242" t="s">
        <v>86</v>
      </c>
      <c r="AY273" s="18" t="s">
        <v>281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119</v>
      </c>
      <c r="BM273" s="242" t="s">
        <v>5661</v>
      </c>
    </row>
    <row r="274" s="2" customFormat="1" ht="16.5" customHeight="1">
      <c r="A274" s="39"/>
      <c r="B274" s="40"/>
      <c r="C274" s="230" t="s">
        <v>1787</v>
      </c>
      <c r="D274" s="230" t="s">
        <v>283</v>
      </c>
      <c r="E274" s="231" t="s">
        <v>5662</v>
      </c>
      <c r="F274" s="232" t="s">
        <v>5390</v>
      </c>
      <c r="G274" s="233" t="s">
        <v>1676</v>
      </c>
      <c r="H274" s="234">
        <v>15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119</v>
      </c>
      <c r="AT274" s="242" t="s">
        <v>283</v>
      </c>
      <c r="AU274" s="242" t="s">
        <v>86</v>
      </c>
      <c r="AY274" s="18" t="s">
        <v>281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119</v>
      </c>
      <c r="BM274" s="242" t="s">
        <v>5663</v>
      </c>
    </row>
    <row r="275" s="2" customFormat="1" ht="24.15" customHeight="1">
      <c r="A275" s="39"/>
      <c r="B275" s="40"/>
      <c r="C275" s="230" t="s">
        <v>1792</v>
      </c>
      <c r="D275" s="230" t="s">
        <v>283</v>
      </c>
      <c r="E275" s="231" t="s">
        <v>5664</v>
      </c>
      <c r="F275" s="232" t="s">
        <v>2715</v>
      </c>
      <c r="G275" s="233" t="s">
        <v>1676</v>
      </c>
      <c r="H275" s="234">
        <v>9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119</v>
      </c>
      <c r="AT275" s="242" t="s">
        <v>283</v>
      </c>
      <c r="AU275" s="242" t="s">
        <v>86</v>
      </c>
      <c r="AY275" s="18" t="s">
        <v>281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119</v>
      </c>
      <c r="BM275" s="242" t="s">
        <v>5665</v>
      </c>
    </row>
    <row r="276" s="2" customFormat="1" ht="24.15" customHeight="1">
      <c r="A276" s="39"/>
      <c r="B276" s="40"/>
      <c r="C276" s="230" t="s">
        <v>1796</v>
      </c>
      <c r="D276" s="230" t="s">
        <v>283</v>
      </c>
      <c r="E276" s="231" t="s">
        <v>5666</v>
      </c>
      <c r="F276" s="232" t="s">
        <v>2506</v>
      </c>
      <c r="G276" s="233" t="s">
        <v>1676</v>
      </c>
      <c r="H276" s="234">
        <v>15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119</v>
      </c>
      <c r="AT276" s="242" t="s">
        <v>283</v>
      </c>
      <c r="AU276" s="242" t="s">
        <v>86</v>
      </c>
      <c r="AY276" s="18" t="s">
        <v>281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119</v>
      </c>
      <c r="BM276" s="242" t="s">
        <v>5667</v>
      </c>
    </row>
    <row r="277" s="2" customFormat="1" ht="21.75" customHeight="1">
      <c r="A277" s="39"/>
      <c r="B277" s="40"/>
      <c r="C277" s="230" t="s">
        <v>1801</v>
      </c>
      <c r="D277" s="230" t="s">
        <v>283</v>
      </c>
      <c r="E277" s="231" t="s">
        <v>5668</v>
      </c>
      <c r="F277" s="232" t="s">
        <v>5669</v>
      </c>
      <c r="G277" s="233" t="s">
        <v>1676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119</v>
      </c>
      <c r="AT277" s="242" t="s">
        <v>283</v>
      </c>
      <c r="AU277" s="242" t="s">
        <v>86</v>
      </c>
      <c r="AY277" s="18" t="s">
        <v>281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119</v>
      </c>
      <c r="BM277" s="242" t="s">
        <v>5670</v>
      </c>
    </row>
    <row r="278" s="2" customFormat="1" ht="37.8" customHeight="1">
      <c r="A278" s="39"/>
      <c r="B278" s="40"/>
      <c r="C278" s="230" t="s">
        <v>1805</v>
      </c>
      <c r="D278" s="230" t="s">
        <v>283</v>
      </c>
      <c r="E278" s="231" t="s">
        <v>5671</v>
      </c>
      <c r="F278" s="232" t="s">
        <v>2542</v>
      </c>
      <c r="G278" s="233" t="s">
        <v>2543</v>
      </c>
      <c r="H278" s="234">
        <v>134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119</v>
      </c>
      <c r="AT278" s="242" t="s">
        <v>283</v>
      </c>
      <c r="AU278" s="242" t="s">
        <v>86</v>
      </c>
      <c r="AY278" s="18" t="s">
        <v>281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119</v>
      </c>
      <c r="BM278" s="242" t="s">
        <v>5672</v>
      </c>
    </row>
    <row r="279" s="2" customFormat="1" ht="37.8" customHeight="1">
      <c r="A279" s="39"/>
      <c r="B279" s="40"/>
      <c r="C279" s="230" t="s">
        <v>1810</v>
      </c>
      <c r="D279" s="230" t="s">
        <v>283</v>
      </c>
      <c r="E279" s="231" t="s">
        <v>5673</v>
      </c>
      <c r="F279" s="232" t="s">
        <v>2546</v>
      </c>
      <c r="G279" s="233" t="s">
        <v>2543</v>
      </c>
      <c r="H279" s="234">
        <v>57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119</v>
      </c>
      <c r="AT279" s="242" t="s">
        <v>283</v>
      </c>
      <c r="AU279" s="242" t="s">
        <v>86</v>
      </c>
      <c r="AY279" s="18" t="s">
        <v>281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119</v>
      </c>
      <c r="BM279" s="242" t="s">
        <v>5674</v>
      </c>
    </row>
    <row r="280" s="2" customFormat="1" ht="24.15" customHeight="1">
      <c r="A280" s="39"/>
      <c r="B280" s="40"/>
      <c r="C280" s="230" t="s">
        <v>1814</v>
      </c>
      <c r="D280" s="230" t="s">
        <v>283</v>
      </c>
      <c r="E280" s="231" t="s">
        <v>5675</v>
      </c>
      <c r="F280" s="232" t="s">
        <v>5676</v>
      </c>
      <c r="G280" s="233" t="s">
        <v>2550</v>
      </c>
      <c r="H280" s="234">
        <v>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119</v>
      </c>
      <c r="AT280" s="242" t="s">
        <v>283</v>
      </c>
      <c r="AU280" s="242" t="s">
        <v>86</v>
      </c>
      <c r="AY280" s="18" t="s">
        <v>281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119</v>
      </c>
      <c r="BM280" s="242" t="s">
        <v>5677</v>
      </c>
    </row>
    <row r="281" s="2" customFormat="1" ht="24.15" customHeight="1">
      <c r="A281" s="39"/>
      <c r="B281" s="40"/>
      <c r="C281" s="230" t="s">
        <v>1818</v>
      </c>
      <c r="D281" s="230" t="s">
        <v>283</v>
      </c>
      <c r="E281" s="231" t="s">
        <v>5678</v>
      </c>
      <c r="F281" s="232" t="s">
        <v>2922</v>
      </c>
      <c r="G281" s="233" t="s">
        <v>2550</v>
      </c>
      <c r="H281" s="234">
        <v>87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119</v>
      </c>
      <c r="AT281" s="242" t="s">
        <v>283</v>
      </c>
      <c r="AU281" s="242" t="s">
        <v>86</v>
      </c>
      <c r="AY281" s="18" t="s">
        <v>281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119</v>
      </c>
      <c r="BM281" s="242" t="s">
        <v>5679</v>
      </c>
    </row>
    <row r="282" s="2" customFormat="1" ht="24.15" customHeight="1">
      <c r="A282" s="39"/>
      <c r="B282" s="40"/>
      <c r="C282" s="230" t="s">
        <v>1822</v>
      </c>
      <c r="D282" s="230" t="s">
        <v>283</v>
      </c>
      <c r="E282" s="231" t="s">
        <v>5680</v>
      </c>
      <c r="F282" s="232" t="s">
        <v>5681</v>
      </c>
      <c r="G282" s="233" t="s">
        <v>2550</v>
      </c>
      <c r="H282" s="234">
        <v>172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119</v>
      </c>
      <c r="AT282" s="242" t="s">
        <v>283</v>
      </c>
      <c r="AU282" s="242" t="s">
        <v>86</v>
      </c>
      <c r="AY282" s="18" t="s">
        <v>281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119</v>
      </c>
      <c r="BM282" s="242" t="s">
        <v>5682</v>
      </c>
    </row>
    <row r="283" s="2" customFormat="1" ht="16.5" customHeight="1">
      <c r="A283" s="39"/>
      <c r="B283" s="40"/>
      <c r="C283" s="230" t="s">
        <v>1826</v>
      </c>
      <c r="D283" s="230" t="s">
        <v>283</v>
      </c>
      <c r="E283" s="231" t="s">
        <v>5683</v>
      </c>
      <c r="F283" s="232" t="s">
        <v>5405</v>
      </c>
      <c r="G283" s="233" t="s">
        <v>2550</v>
      </c>
      <c r="H283" s="234">
        <v>4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119</v>
      </c>
      <c r="AT283" s="242" t="s">
        <v>283</v>
      </c>
      <c r="AU283" s="242" t="s">
        <v>86</v>
      </c>
      <c r="AY283" s="18" t="s">
        <v>281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119</v>
      </c>
      <c r="BM283" s="242" t="s">
        <v>5684</v>
      </c>
    </row>
    <row r="284" s="2" customFormat="1" ht="16.5" customHeight="1">
      <c r="A284" s="39"/>
      <c r="B284" s="40"/>
      <c r="C284" s="230" t="s">
        <v>1831</v>
      </c>
      <c r="D284" s="230" t="s">
        <v>283</v>
      </c>
      <c r="E284" s="231" t="s">
        <v>5685</v>
      </c>
      <c r="F284" s="232" t="s">
        <v>2562</v>
      </c>
      <c r="G284" s="233" t="s">
        <v>2550</v>
      </c>
      <c r="H284" s="234">
        <v>13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42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119</v>
      </c>
      <c r="AT284" s="242" t="s">
        <v>283</v>
      </c>
      <c r="AU284" s="242" t="s">
        <v>86</v>
      </c>
      <c r="AY284" s="18" t="s">
        <v>281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119</v>
      </c>
      <c r="BM284" s="242" t="s">
        <v>5686</v>
      </c>
    </row>
    <row r="285" s="2" customFormat="1" ht="16.5" customHeight="1">
      <c r="A285" s="39"/>
      <c r="B285" s="40"/>
      <c r="C285" s="230" t="s">
        <v>1835</v>
      </c>
      <c r="D285" s="230" t="s">
        <v>283</v>
      </c>
      <c r="E285" s="231" t="s">
        <v>5687</v>
      </c>
      <c r="F285" s="232" t="s">
        <v>2565</v>
      </c>
      <c r="G285" s="233" t="s">
        <v>2550</v>
      </c>
      <c r="H285" s="234">
        <v>18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42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119</v>
      </c>
      <c r="AT285" s="242" t="s">
        <v>283</v>
      </c>
      <c r="AU285" s="242" t="s">
        <v>86</v>
      </c>
      <c r="AY285" s="18" t="s">
        <v>281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119</v>
      </c>
      <c r="BM285" s="242" t="s">
        <v>5688</v>
      </c>
    </row>
    <row r="286" s="2" customFormat="1" ht="24.15" customHeight="1">
      <c r="A286" s="39"/>
      <c r="B286" s="40"/>
      <c r="C286" s="230" t="s">
        <v>1840</v>
      </c>
      <c r="D286" s="230" t="s">
        <v>283</v>
      </c>
      <c r="E286" s="231" t="s">
        <v>5689</v>
      </c>
      <c r="F286" s="232" t="s">
        <v>2568</v>
      </c>
      <c r="G286" s="233" t="s">
        <v>2543</v>
      </c>
      <c r="H286" s="234">
        <v>90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42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119</v>
      </c>
      <c r="AT286" s="242" t="s">
        <v>283</v>
      </c>
      <c r="AU286" s="242" t="s">
        <v>86</v>
      </c>
      <c r="AY286" s="18" t="s">
        <v>281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119</v>
      </c>
      <c r="BM286" s="242" t="s">
        <v>5690</v>
      </c>
    </row>
    <row r="287" s="2" customFormat="1" ht="21.75" customHeight="1">
      <c r="A287" s="39"/>
      <c r="B287" s="40"/>
      <c r="C287" s="230" t="s">
        <v>1844</v>
      </c>
      <c r="D287" s="230" t="s">
        <v>283</v>
      </c>
      <c r="E287" s="231" t="s">
        <v>5691</v>
      </c>
      <c r="F287" s="232" t="s">
        <v>2571</v>
      </c>
      <c r="G287" s="233" t="s">
        <v>2543</v>
      </c>
      <c r="H287" s="234">
        <v>88</v>
      </c>
      <c r="I287" s="235"/>
      <c r="J287" s="236">
        <f>ROUND(I287*H287,2)</f>
        <v>0</v>
      </c>
      <c r="K287" s="237"/>
      <c r="L287" s="45"/>
      <c r="M287" s="238" t="s">
        <v>1</v>
      </c>
      <c r="N287" s="239" t="s">
        <v>42</v>
      </c>
      <c r="O287" s="92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119</v>
      </c>
      <c r="AT287" s="242" t="s">
        <v>283</v>
      </c>
      <c r="AU287" s="242" t="s">
        <v>86</v>
      </c>
      <c r="AY287" s="18" t="s">
        <v>281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8" t="s">
        <v>84</v>
      </c>
      <c r="BK287" s="243">
        <f>ROUND(I287*H287,2)</f>
        <v>0</v>
      </c>
      <c r="BL287" s="18" t="s">
        <v>119</v>
      </c>
      <c r="BM287" s="242" t="s">
        <v>5692</v>
      </c>
    </row>
    <row r="288" s="2" customFormat="1" ht="21.75" customHeight="1">
      <c r="A288" s="39"/>
      <c r="B288" s="40"/>
      <c r="C288" s="230" t="s">
        <v>1847</v>
      </c>
      <c r="D288" s="230" t="s">
        <v>283</v>
      </c>
      <c r="E288" s="231" t="s">
        <v>5693</v>
      </c>
      <c r="F288" s="232" t="s">
        <v>2574</v>
      </c>
      <c r="G288" s="233" t="s">
        <v>2543</v>
      </c>
      <c r="H288" s="234">
        <v>91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119</v>
      </c>
      <c r="AT288" s="242" t="s">
        <v>283</v>
      </c>
      <c r="AU288" s="242" t="s">
        <v>86</v>
      </c>
      <c r="AY288" s="18" t="s">
        <v>281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119</v>
      </c>
      <c r="BM288" s="242" t="s">
        <v>5694</v>
      </c>
    </row>
    <row r="289" s="2" customFormat="1" ht="16.5" customHeight="1">
      <c r="A289" s="39"/>
      <c r="B289" s="40"/>
      <c r="C289" s="230" t="s">
        <v>1851</v>
      </c>
      <c r="D289" s="230" t="s">
        <v>283</v>
      </c>
      <c r="E289" s="231" t="s">
        <v>5695</v>
      </c>
      <c r="F289" s="232" t="s">
        <v>2577</v>
      </c>
      <c r="G289" s="233" t="s">
        <v>2494</v>
      </c>
      <c r="H289" s="234">
        <v>1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42</v>
      </c>
      <c r="O289" s="92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119</v>
      </c>
      <c r="AT289" s="242" t="s">
        <v>283</v>
      </c>
      <c r="AU289" s="242" t="s">
        <v>86</v>
      </c>
      <c r="AY289" s="18" t="s">
        <v>281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8" t="s">
        <v>84</v>
      </c>
      <c r="BK289" s="243">
        <f>ROUND(I289*H289,2)</f>
        <v>0</v>
      </c>
      <c r="BL289" s="18" t="s">
        <v>119</v>
      </c>
      <c r="BM289" s="242" t="s">
        <v>5696</v>
      </c>
    </row>
    <row r="290" s="2" customFormat="1" ht="16.5" customHeight="1">
      <c r="A290" s="39"/>
      <c r="B290" s="40"/>
      <c r="C290" s="230" t="s">
        <v>1857</v>
      </c>
      <c r="D290" s="230" t="s">
        <v>283</v>
      </c>
      <c r="E290" s="231" t="s">
        <v>5697</v>
      </c>
      <c r="F290" s="232" t="s">
        <v>5552</v>
      </c>
      <c r="G290" s="233" t="s">
        <v>1676</v>
      </c>
      <c r="H290" s="234">
        <v>6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119</v>
      </c>
      <c r="AT290" s="242" t="s">
        <v>283</v>
      </c>
      <c r="AU290" s="242" t="s">
        <v>86</v>
      </c>
      <c r="AY290" s="18" t="s">
        <v>281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119</v>
      </c>
      <c r="BM290" s="242" t="s">
        <v>5698</v>
      </c>
    </row>
    <row r="291" s="2" customFormat="1" ht="16.5" customHeight="1">
      <c r="A291" s="39"/>
      <c r="B291" s="40"/>
      <c r="C291" s="230" t="s">
        <v>1861</v>
      </c>
      <c r="D291" s="230" t="s">
        <v>283</v>
      </c>
      <c r="E291" s="231" t="s">
        <v>5699</v>
      </c>
      <c r="F291" s="232" t="s">
        <v>5555</v>
      </c>
      <c r="G291" s="233" t="s">
        <v>1676</v>
      </c>
      <c r="H291" s="234">
        <v>3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42</v>
      </c>
      <c r="O291" s="92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119</v>
      </c>
      <c r="AT291" s="242" t="s">
        <v>283</v>
      </c>
      <c r="AU291" s="242" t="s">
        <v>86</v>
      </c>
      <c r="AY291" s="18" t="s">
        <v>281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84</v>
      </c>
      <c r="BK291" s="243">
        <f>ROUND(I291*H291,2)</f>
        <v>0</v>
      </c>
      <c r="BL291" s="18" t="s">
        <v>119</v>
      </c>
      <c r="BM291" s="242" t="s">
        <v>5700</v>
      </c>
    </row>
    <row r="292" s="2" customFormat="1" ht="16.5" customHeight="1">
      <c r="A292" s="39"/>
      <c r="B292" s="40"/>
      <c r="C292" s="230" t="s">
        <v>1865</v>
      </c>
      <c r="D292" s="230" t="s">
        <v>283</v>
      </c>
      <c r="E292" s="231" t="s">
        <v>5701</v>
      </c>
      <c r="F292" s="232" t="s">
        <v>2754</v>
      </c>
      <c r="G292" s="233" t="s">
        <v>1676</v>
      </c>
      <c r="H292" s="234">
        <v>1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42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119</v>
      </c>
      <c r="AT292" s="242" t="s">
        <v>283</v>
      </c>
      <c r="AU292" s="242" t="s">
        <v>86</v>
      </c>
      <c r="AY292" s="18" t="s">
        <v>281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84</v>
      </c>
      <c r="BK292" s="243">
        <f>ROUND(I292*H292,2)</f>
        <v>0</v>
      </c>
      <c r="BL292" s="18" t="s">
        <v>119</v>
      </c>
      <c r="BM292" s="242" t="s">
        <v>5702</v>
      </c>
    </row>
    <row r="293" s="2" customFormat="1" ht="16.5" customHeight="1">
      <c r="A293" s="39"/>
      <c r="B293" s="40"/>
      <c r="C293" s="230" t="s">
        <v>1892</v>
      </c>
      <c r="D293" s="230" t="s">
        <v>283</v>
      </c>
      <c r="E293" s="231" t="s">
        <v>5703</v>
      </c>
      <c r="F293" s="232" t="s">
        <v>2870</v>
      </c>
      <c r="G293" s="233" t="s">
        <v>1676</v>
      </c>
      <c r="H293" s="234">
        <v>1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42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119</v>
      </c>
      <c r="AT293" s="242" t="s">
        <v>283</v>
      </c>
      <c r="AU293" s="242" t="s">
        <v>86</v>
      </c>
      <c r="AY293" s="18" t="s">
        <v>281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119</v>
      </c>
      <c r="BM293" s="242" t="s">
        <v>5704</v>
      </c>
    </row>
    <row r="294" s="2" customFormat="1" ht="16.5" customHeight="1">
      <c r="A294" s="39"/>
      <c r="B294" s="40"/>
      <c r="C294" s="230" t="s">
        <v>1896</v>
      </c>
      <c r="D294" s="230" t="s">
        <v>283</v>
      </c>
      <c r="E294" s="231" t="s">
        <v>5705</v>
      </c>
      <c r="F294" s="232" t="s">
        <v>5561</v>
      </c>
      <c r="G294" s="233" t="s">
        <v>1676</v>
      </c>
      <c r="H294" s="234">
        <v>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42</v>
      </c>
      <c r="O294" s="92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119</v>
      </c>
      <c r="AT294" s="242" t="s">
        <v>283</v>
      </c>
      <c r="AU294" s="242" t="s">
        <v>86</v>
      </c>
      <c r="AY294" s="18" t="s">
        <v>281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84</v>
      </c>
      <c r="BK294" s="243">
        <f>ROUND(I294*H294,2)</f>
        <v>0</v>
      </c>
      <c r="BL294" s="18" t="s">
        <v>119</v>
      </c>
      <c r="BM294" s="242" t="s">
        <v>5706</v>
      </c>
    </row>
    <row r="295" s="2" customFormat="1" ht="16.5" customHeight="1">
      <c r="A295" s="39"/>
      <c r="B295" s="40"/>
      <c r="C295" s="230" t="s">
        <v>1900</v>
      </c>
      <c r="D295" s="230" t="s">
        <v>283</v>
      </c>
      <c r="E295" s="231" t="s">
        <v>5707</v>
      </c>
      <c r="F295" s="232" t="s">
        <v>2693</v>
      </c>
      <c r="G295" s="233" t="s">
        <v>1676</v>
      </c>
      <c r="H295" s="234">
        <v>8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119</v>
      </c>
      <c r="AT295" s="242" t="s">
        <v>283</v>
      </c>
      <c r="AU295" s="242" t="s">
        <v>86</v>
      </c>
      <c r="AY295" s="18" t="s">
        <v>281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119</v>
      </c>
      <c r="BM295" s="242" t="s">
        <v>5708</v>
      </c>
    </row>
    <row r="296" s="2" customFormat="1" ht="16.5" customHeight="1">
      <c r="A296" s="39"/>
      <c r="B296" s="40"/>
      <c r="C296" s="230" t="s">
        <v>1908</v>
      </c>
      <c r="D296" s="230" t="s">
        <v>283</v>
      </c>
      <c r="E296" s="231" t="s">
        <v>5709</v>
      </c>
      <c r="F296" s="232" t="s">
        <v>2696</v>
      </c>
      <c r="G296" s="233" t="s">
        <v>1676</v>
      </c>
      <c r="H296" s="234">
        <v>13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42</v>
      </c>
      <c r="O296" s="92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119</v>
      </c>
      <c r="AT296" s="242" t="s">
        <v>283</v>
      </c>
      <c r="AU296" s="242" t="s">
        <v>86</v>
      </c>
      <c r="AY296" s="18" t="s">
        <v>281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84</v>
      </c>
      <c r="BK296" s="243">
        <f>ROUND(I296*H296,2)</f>
        <v>0</v>
      </c>
      <c r="BL296" s="18" t="s">
        <v>119</v>
      </c>
      <c r="BM296" s="242" t="s">
        <v>5710</v>
      </c>
    </row>
    <row r="297" s="2" customFormat="1" ht="16.5" customHeight="1">
      <c r="A297" s="39"/>
      <c r="B297" s="40"/>
      <c r="C297" s="230" t="s">
        <v>1912</v>
      </c>
      <c r="D297" s="230" t="s">
        <v>283</v>
      </c>
      <c r="E297" s="231" t="s">
        <v>5711</v>
      </c>
      <c r="F297" s="232" t="s">
        <v>2702</v>
      </c>
      <c r="G297" s="233" t="s">
        <v>1676</v>
      </c>
      <c r="H297" s="234">
        <v>8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119</v>
      </c>
      <c r="AT297" s="242" t="s">
        <v>283</v>
      </c>
      <c r="AU297" s="242" t="s">
        <v>86</v>
      </c>
      <c r="AY297" s="18" t="s">
        <v>281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119</v>
      </c>
      <c r="BM297" s="242" t="s">
        <v>5712</v>
      </c>
    </row>
    <row r="298" s="2" customFormat="1" ht="16.5" customHeight="1">
      <c r="A298" s="39"/>
      <c r="B298" s="40"/>
      <c r="C298" s="230" t="s">
        <v>1916</v>
      </c>
      <c r="D298" s="230" t="s">
        <v>283</v>
      </c>
      <c r="E298" s="231" t="s">
        <v>5713</v>
      </c>
      <c r="F298" s="232" t="s">
        <v>2702</v>
      </c>
      <c r="G298" s="233" t="s">
        <v>1676</v>
      </c>
      <c r="H298" s="234">
        <v>13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119</v>
      </c>
      <c r="AT298" s="242" t="s">
        <v>283</v>
      </c>
      <c r="AU298" s="242" t="s">
        <v>86</v>
      </c>
      <c r="AY298" s="18" t="s">
        <v>281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119</v>
      </c>
      <c r="BM298" s="242" t="s">
        <v>5714</v>
      </c>
    </row>
    <row r="299" s="2" customFormat="1" ht="24.15" customHeight="1">
      <c r="A299" s="39"/>
      <c r="B299" s="40"/>
      <c r="C299" s="230" t="s">
        <v>1920</v>
      </c>
      <c r="D299" s="230" t="s">
        <v>283</v>
      </c>
      <c r="E299" s="231" t="s">
        <v>5715</v>
      </c>
      <c r="F299" s="232" t="s">
        <v>2955</v>
      </c>
      <c r="G299" s="233" t="s">
        <v>1676</v>
      </c>
      <c r="H299" s="234">
        <v>6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119</v>
      </c>
      <c r="AT299" s="242" t="s">
        <v>283</v>
      </c>
      <c r="AU299" s="242" t="s">
        <v>86</v>
      </c>
      <c r="AY299" s="18" t="s">
        <v>281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119</v>
      </c>
      <c r="BM299" s="242" t="s">
        <v>5716</v>
      </c>
    </row>
    <row r="300" s="2" customFormat="1" ht="24.15" customHeight="1">
      <c r="A300" s="39"/>
      <c r="B300" s="40"/>
      <c r="C300" s="230" t="s">
        <v>1924</v>
      </c>
      <c r="D300" s="230" t="s">
        <v>283</v>
      </c>
      <c r="E300" s="231" t="s">
        <v>5717</v>
      </c>
      <c r="F300" s="232" t="s">
        <v>2592</v>
      </c>
      <c r="G300" s="233" t="s">
        <v>1676</v>
      </c>
      <c r="H300" s="234">
        <v>9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119</v>
      </c>
      <c r="AT300" s="242" t="s">
        <v>283</v>
      </c>
      <c r="AU300" s="242" t="s">
        <v>86</v>
      </c>
      <c r="AY300" s="18" t="s">
        <v>281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119</v>
      </c>
      <c r="BM300" s="242" t="s">
        <v>5718</v>
      </c>
    </row>
    <row r="301" s="2" customFormat="1" ht="16.5" customHeight="1">
      <c r="A301" s="39"/>
      <c r="B301" s="40"/>
      <c r="C301" s="230" t="s">
        <v>1928</v>
      </c>
      <c r="D301" s="230" t="s">
        <v>283</v>
      </c>
      <c r="E301" s="231" t="s">
        <v>5719</v>
      </c>
      <c r="F301" s="232" t="s">
        <v>5440</v>
      </c>
      <c r="G301" s="233" t="s">
        <v>1676</v>
      </c>
      <c r="H301" s="234">
        <v>5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119</v>
      </c>
      <c r="AT301" s="242" t="s">
        <v>283</v>
      </c>
      <c r="AU301" s="242" t="s">
        <v>86</v>
      </c>
      <c r="AY301" s="18" t="s">
        <v>281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119</v>
      </c>
      <c r="BM301" s="242" t="s">
        <v>5720</v>
      </c>
    </row>
    <row r="302" s="2" customFormat="1" ht="16.5" customHeight="1">
      <c r="A302" s="39"/>
      <c r="B302" s="40"/>
      <c r="C302" s="230" t="s">
        <v>1932</v>
      </c>
      <c r="D302" s="230" t="s">
        <v>283</v>
      </c>
      <c r="E302" s="231" t="s">
        <v>5721</v>
      </c>
      <c r="F302" s="232" t="s">
        <v>2595</v>
      </c>
      <c r="G302" s="233" t="s">
        <v>1676</v>
      </c>
      <c r="H302" s="234">
        <v>7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42</v>
      </c>
      <c r="O302" s="92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119</v>
      </c>
      <c r="AT302" s="242" t="s">
        <v>283</v>
      </c>
      <c r="AU302" s="242" t="s">
        <v>86</v>
      </c>
      <c r="AY302" s="18" t="s">
        <v>281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8" t="s">
        <v>84</v>
      </c>
      <c r="BK302" s="243">
        <f>ROUND(I302*H302,2)</f>
        <v>0</v>
      </c>
      <c r="BL302" s="18" t="s">
        <v>119</v>
      </c>
      <c r="BM302" s="242" t="s">
        <v>5722</v>
      </c>
    </row>
    <row r="303" s="2" customFormat="1" ht="16.5" customHeight="1">
      <c r="A303" s="39"/>
      <c r="B303" s="40"/>
      <c r="C303" s="230" t="s">
        <v>1936</v>
      </c>
      <c r="D303" s="230" t="s">
        <v>283</v>
      </c>
      <c r="E303" s="231" t="s">
        <v>5723</v>
      </c>
      <c r="F303" s="232" t="s">
        <v>2676</v>
      </c>
      <c r="G303" s="233" t="s">
        <v>1676</v>
      </c>
      <c r="H303" s="234">
        <v>4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119</v>
      </c>
      <c r="AT303" s="242" t="s">
        <v>283</v>
      </c>
      <c r="AU303" s="242" t="s">
        <v>86</v>
      </c>
      <c r="AY303" s="18" t="s">
        <v>281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119</v>
      </c>
      <c r="BM303" s="242" t="s">
        <v>5724</v>
      </c>
    </row>
    <row r="304" s="2" customFormat="1" ht="21.75" customHeight="1">
      <c r="A304" s="39"/>
      <c r="B304" s="40"/>
      <c r="C304" s="230" t="s">
        <v>1940</v>
      </c>
      <c r="D304" s="230" t="s">
        <v>283</v>
      </c>
      <c r="E304" s="231" t="s">
        <v>5725</v>
      </c>
      <c r="F304" s="232" t="s">
        <v>5669</v>
      </c>
      <c r="G304" s="233" t="s">
        <v>1676</v>
      </c>
      <c r="H304" s="234">
        <v>1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119</v>
      </c>
      <c r="AT304" s="242" t="s">
        <v>283</v>
      </c>
      <c r="AU304" s="242" t="s">
        <v>86</v>
      </c>
      <c r="AY304" s="18" t="s">
        <v>281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119</v>
      </c>
      <c r="BM304" s="242" t="s">
        <v>5726</v>
      </c>
    </row>
    <row r="305" s="2" customFormat="1" ht="24.15" customHeight="1">
      <c r="A305" s="39"/>
      <c r="B305" s="40"/>
      <c r="C305" s="230" t="s">
        <v>1944</v>
      </c>
      <c r="D305" s="230" t="s">
        <v>283</v>
      </c>
      <c r="E305" s="231" t="s">
        <v>2597</v>
      </c>
      <c r="F305" s="232" t="s">
        <v>2598</v>
      </c>
      <c r="G305" s="233" t="s">
        <v>2494</v>
      </c>
      <c r="H305" s="234">
        <v>1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119</v>
      </c>
      <c r="AT305" s="242" t="s">
        <v>283</v>
      </c>
      <c r="AU305" s="242" t="s">
        <v>86</v>
      </c>
      <c r="AY305" s="18" t="s">
        <v>281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119</v>
      </c>
      <c r="BM305" s="242" t="s">
        <v>5727</v>
      </c>
    </row>
    <row r="306" s="2" customFormat="1" ht="16.5" customHeight="1">
      <c r="A306" s="39"/>
      <c r="B306" s="40"/>
      <c r="C306" s="230" t="s">
        <v>1948</v>
      </c>
      <c r="D306" s="230" t="s">
        <v>283</v>
      </c>
      <c r="E306" s="231" t="s">
        <v>5537</v>
      </c>
      <c r="F306" s="232" t="s">
        <v>5538</v>
      </c>
      <c r="G306" s="233" t="s">
        <v>1676</v>
      </c>
      <c r="H306" s="234">
        <v>1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42</v>
      </c>
      <c r="O306" s="92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119</v>
      </c>
      <c r="AT306" s="242" t="s">
        <v>283</v>
      </c>
      <c r="AU306" s="242" t="s">
        <v>86</v>
      </c>
      <c r="AY306" s="18" t="s">
        <v>281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8" t="s">
        <v>84</v>
      </c>
      <c r="BK306" s="243">
        <f>ROUND(I306*H306,2)</f>
        <v>0</v>
      </c>
      <c r="BL306" s="18" t="s">
        <v>119</v>
      </c>
      <c r="BM306" s="242" t="s">
        <v>5728</v>
      </c>
    </row>
    <row r="307" s="12" customFormat="1" ht="22.8" customHeight="1">
      <c r="A307" s="12"/>
      <c r="B307" s="214"/>
      <c r="C307" s="215"/>
      <c r="D307" s="216" t="s">
        <v>76</v>
      </c>
      <c r="E307" s="228" t="s">
        <v>2973</v>
      </c>
      <c r="F307" s="228" t="s">
        <v>5729</v>
      </c>
      <c r="G307" s="215"/>
      <c r="H307" s="215"/>
      <c r="I307" s="218"/>
      <c r="J307" s="229">
        <f>BK307</f>
        <v>0</v>
      </c>
      <c r="K307" s="215"/>
      <c r="L307" s="220"/>
      <c r="M307" s="221"/>
      <c r="N307" s="222"/>
      <c r="O307" s="222"/>
      <c r="P307" s="223">
        <f>SUM(P308:P316)</f>
        <v>0</v>
      </c>
      <c r="Q307" s="222"/>
      <c r="R307" s="223">
        <f>SUM(R308:R316)</f>
        <v>0</v>
      </c>
      <c r="S307" s="222"/>
      <c r="T307" s="224">
        <f>SUM(T308:T316)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5" t="s">
        <v>84</v>
      </c>
      <c r="AT307" s="226" t="s">
        <v>76</v>
      </c>
      <c r="AU307" s="226" t="s">
        <v>84</v>
      </c>
      <c r="AY307" s="225" t="s">
        <v>281</v>
      </c>
      <c r="BK307" s="227">
        <f>SUM(BK308:BK316)</f>
        <v>0</v>
      </c>
    </row>
    <row r="308" s="2" customFormat="1" ht="37.8" customHeight="1">
      <c r="A308" s="39"/>
      <c r="B308" s="40"/>
      <c r="C308" s="230" t="s">
        <v>1952</v>
      </c>
      <c r="D308" s="230" t="s">
        <v>283</v>
      </c>
      <c r="E308" s="231" t="s">
        <v>5730</v>
      </c>
      <c r="F308" s="232" t="s">
        <v>5731</v>
      </c>
      <c r="G308" s="233" t="s">
        <v>1676</v>
      </c>
      <c r="H308" s="234">
        <v>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119</v>
      </c>
      <c r="AT308" s="242" t="s">
        <v>283</v>
      </c>
      <c r="AU308" s="242" t="s">
        <v>86</v>
      </c>
      <c r="AY308" s="18" t="s">
        <v>281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119</v>
      </c>
      <c r="BM308" s="242" t="s">
        <v>5732</v>
      </c>
    </row>
    <row r="309" s="2" customFormat="1" ht="16.5" customHeight="1">
      <c r="A309" s="39"/>
      <c r="B309" s="40"/>
      <c r="C309" s="230" t="s">
        <v>1956</v>
      </c>
      <c r="D309" s="230" t="s">
        <v>283</v>
      </c>
      <c r="E309" s="231" t="s">
        <v>5733</v>
      </c>
      <c r="F309" s="232" t="s">
        <v>5440</v>
      </c>
      <c r="G309" s="233" t="s">
        <v>1676</v>
      </c>
      <c r="H309" s="234">
        <v>2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119</v>
      </c>
      <c r="AT309" s="242" t="s">
        <v>283</v>
      </c>
      <c r="AU309" s="242" t="s">
        <v>86</v>
      </c>
      <c r="AY309" s="18" t="s">
        <v>281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119</v>
      </c>
      <c r="BM309" s="242" t="s">
        <v>5734</v>
      </c>
    </row>
    <row r="310" s="2" customFormat="1" ht="16.5" customHeight="1">
      <c r="A310" s="39"/>
      <c r="B310" s="40"/>
      <c r="C310" s="230" t="s">
        <v>1960</v>
      </c>
      <c r="D310" s="230" t="s">
        <v>283</v>
      </c>
      <c r="E310" s="231" t="s">
        <v>5735</v>
      </c>
      <c r="F310" s="232" t="s">
        <v>2595</v>
      </c>
      <c r="G310" s="233" t="s">
        <v>1676</v>
      </c>
      <c r="H310" s="234">
        <v>2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42</v>
      </c>
      <c r="O310" s="92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119</v>
      </c>
      <c r="AT310" s="242" t="s">
        <v>283</v>
      </c>
      <c r="AU310" s="242" t="s">
        <v>86</v>
      </c>
      <c r="AY310" s="18" t="s">
        <v>281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119</v>
      </c>
      <c r="BM310" s="242" t="s">
        <v>5736</v>
      </c>
    </row>
    <row r="311" s="2" customFormat="1" ht="21.75" customHeight="1">
      <c r="A311" s="39"/>
      <c r="B311" s="40"/>
      <c r="C311" s="230" t="s">
        <v>1964</v>
      </c>
      <c r="D311" s="230" t="s">
        <v>283</v>
      </c>
      <c r="E311" s="231" t="s">
        <v>5737</v>
      </c>
      <c r="F311" s="232" t="s">
        <v>5738</v>
      </c>
      <c r="G311" s="233" t="s">
        <v>1676</v>
      </c>
      <c r="H311" s="234">
        <v>3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119</v>
      </c>
      <c r="AT311" s="242" t="s">
        <v>283</v>
      </c>
      <c r="AU311" s="242" t="s">
        <v>86</v>
      </c>
      <c r="AY311" s="18" t="s">
        <v>281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119</v>
      </c>
      <c r="BM311" s="242" t="s">
        <v>5739</v>
      </c>
    </row>
    <row r="312" s="2" customFormat="1" ht="24.15" customHeight="1">
      <c r="A312" s="39"/>
      <c r="B312" s="40"/>
      <c r="C312" s="230" t="s">
        <v>1968</v>
      </c>
      <c r="D312" s="230" t="s">
        <v>283</v>
      </c>
      <c r="E312" s="231" t="s">
        <v>5740</v>
      </c>
      <c r="F312" s="232" t="s">
        <v>5741</v>
      </c>
      <c r="G312" s="233" t="s">
        <v>2550</v>
      </c>
      <c r="H312" s="234">
        <v>4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119</v>
      </c>
      <c r="AT312" s="242" t="s">
        <v>283</v>
      </c>
      <c r="AU312" s="242" t="s">
        <v>86</v>
      </c>
      <c r="AY312" s="18" t="s">
        <v>281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119</v>
      </c>
      <c r="BM312" s="242" t="s">
        <v>5742</v>
      </c>
    </row>
    <row r="313" s="2" customFormat="1" ht="24.15" customHeight="1">
      <c r="A313" s="39"/>
      <c r="B313" s="40"/>
      <c r="C313" s="230" t="s">
        <v>1972</v>
      </c>
      <c r="D313" s="230" t="s">
        <v>283</v>
      </c>
      <c r="E313" s="231" t="s">
        <v>5743</v>
      </c>
      <c r="F313" s="232" t="s">
        <v>2720</v>
      </c>
      <c r="G313" s="233" t="s">
        <v>2550</v>
      </c>
      <c r="H313" s="234">
        <v>25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42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119</v>
      </c>
      <c r="AT313" s="242" t="s">
        <v>283</v>
      </c>
      <c r="AU313" s="242" t="s">
        <v>86</v>
      </c>
      <c r="AY313" s="18" t="s">
        <v>281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119</v>
      </c>
      <c r="BM313" s="242" t="s">
        <v>5744</v>
      </c>
    </row>
    <row r="314" s="2" customFormat="1" ht="16.5" customHeight="1">
      <c r="A314" s="39"/>
      <c r="B314" s="40"/>
      <c r="C314" s="230" t="s">
        <v>1976</v>
      </c>
      <c r="D314" s="230" t="s">
        <v>283</v>
      </c>
      <c r="E314" s="231" t="s">
        <v>5745</v>
      </c>
      <c r="F314" s="232" t="s">
        <v>5405</v>
      </c>
      <c r="G314" s="233" t="s">
        <v>2550</v>
      </c>
      <c r="H314" s="234">
        <v>2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42</v>
      </c>
      <c r="O314" s="92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119</v>
      </c>
      <c r="AT314" s="242" t="s">
        <v>283</v>
      </c>
      <c r="AU314" s="242" t="s">
        <v>86</v>
      </c>
      <c r="AY314" s="18" t="s">
        <v>281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8" t="s">
        <v>84</v>
      </c>
      <c r="BK314" s="243">
        <f>ROUND(I314*H314,2)</f>
        <v>0</v>
      </c>
      <c r="BL314" s="18" t="s">
        <v>119</v>
      </c>
      <c r="BM314" s="242" t="s">
        <v>5746</v>
      </c>
    </row>
    <row r="315" s="2" customFormat="1" ht="16.5" customHeight="1">
      <c r="A315" s="39"/>
      <c r="B315" s="40"/>
      <c r="C315" s="230" t="s">
        <v>1980</v>
      </c>
      <c r="D315" s="230" t="s">
        <v>283</v>
      </c>
      <c r="E315" s="231" t="s">
        <v>5747</v>
      </c>
      <c r="F315" s="232" t="s">
        <v>2562</v>
      </c>
      <c r="G315" s="233" t="s">
        <v>2550</v>
      </c>
      <c r="H315" s="234">
        <v>2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119</v>
      </c>
      <c r="AT315" s="242" t="s">
        <v>283</v>
      </c>
      <c r="AU315" s="242" t="s">
        <v>86</v>
      </c>
      <c r="AY315" s="18" t="s">
        <v>281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119</v>
      </c>
      <c r="BM315" s="242" t="s">
        <v>5748</v>
      </c>
    </row>
    <row r="316" s="2" customFormat="1" ht="16.5" customHeight="1">
      <c r="A316" s="39"/>
      <c r="B316" s="40"/>
      <c r="C316" s="230" t="s">
        <v>1984</v>
      </c>
      <c r="D316" s="230" t="s">
        <v>283</v>
      </c>
      <c r="E316" s="231" t="s">
        <v>5749</v>
      </c>
      <c r="F316" s="232" t="s">
        <v>2577</v>
      </c>
      <c r="G316" s="233" t="s">
        <v>2494</v>
      </c>
      <c r="H316" s="234">
        <v>1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42</v>
      </c>
      <c r="O316" s="92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119</v>
      </c>
      <c r="AT316" s="242" t="s">
        <v>283</v>
      </c>
      <c r="AU316" s="242" t="s">
        <v>86</v>
      </c>
      <c r="AY316" s="18" t="s">
        <v>281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119</v>
      </c>
      <c r="BM316" s="242" t="s">
        <v>5750</v>
      </c>
    </row>
    <row r="317" s="12" customFormat="1" ht="22.8" customHeight="1">
      <c r="A317" s="12"/>
      <c r="B317" s="214"/>
      <c r="C317" s="215"/>
      <c r="D317" s="216" t="s">
        <v>76</v>
      </c>
      <c r="E317" s="228" t="s">
        <v>2994</v>
      </c>
      <c r="F317" s="228" t="s">
        <v>5751</v>
      </c>
      <c r="G317" s="215"/>
      <c r="H317" s="215"/>
      <c r="I317" s="218"/>
      <c r="J317" s="229">
        <f>BK317</f>
        <v>0</v>
      </c>
      <c r="K317" s="215"/>
      <c r="L317" s="220"/>
      <c r="M317" s="221"/>
      <c r="N317" s="222"/>
      <c r="O317" s="222"/>
      <c r="P317" s="223">
        <f>SUM(P318:P329)</f>
        <v>0</v>
      </c>
      <c r="Q317" s="222"/>
      <c r="R317" s="223">
        <f>SUM(R318:R329)</f>
        <v>0</v>
      </c>
      <c r="S317" s="222"/>
      <c r="T317" s="224">
        <f>SUM(T318:T329)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5" t="s">
        <v>84</v>
      </c>
      <c r="AT317" s="226" t="s">
        <v>76</v>
      </c>
      <c r="AU317" s="226" t="s">
        <v>84</v>
      </c>
      <c r="AY317" s="225" t="s">
        <v>281</v>
      </c>
      <c r="BK317" s="227">
        <f>SUM(BK318:BK329)</f>
        <v>0</v>
      </c>
    </row>
    <row r="318" s="2" customFormat="1" ht="33" customHeight="1">
      <c r="A318" s="39"/>
      <c r="B318" s="40"/>
      <c r="C318" s="230" t="s">
        <v>1988</v>
      </c>
      <c r="D318" s="230" t="s">
        <v>283</v>
      </c>
      <c r="E318" s="231" t="s">
        <v>5752</v>
      </c>
      <c r="F318" s="232" t="s">
        <v>5753</v>
      </c>
      <c r="G318" s="233" t="s">
        <v>1676</v>
      </c>
      <c r="H318" s="234">
        <v>1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119</v>
      </c>
      <c r="AT318" s="242" t="s">
        <v>283</v>
      </c>
      <c r="AU318" s="242" t="s">
        <v>86</v>
      </c>
      <c r="AY318" s="18" t="s">
        <v>281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119</v>
      </c>
      <c r="BM318" s="242" t="s">
        <v>5754</v>
      </c>
    </row>
    <row r="319" s="2" customFormat="1" ht="33" customHeight="1">
      <c r="A319" s="39"/>
      <c r="B319" s="40"/>
      <c r="C319" s="230" t="s">
        <v>1992</v>
      </c>
      <c r="D319" s="230" t="s">
        <v>283</v>
      </c>
      <c r="E319" s="231" t="s">
        <v>5755</v>
      </c>
      <c r="F319" s="232" t="s">
        <v>3088</v>
      </c>
      <c r="G319" s="233" t="s">
        <v>1676</v>
      </c>
      <c r="H319" s="234">
        <v>1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119</v>
      </c>
      <c r="AT319" s="242" t="s">
        <v>283</v>
      </c>
      <c r="AU319" s="242" t="s">
        <v>86</v>
      </c>
      <c r="AY319" s="18" t="s">
        <v>281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119</v>
      </c>
      <c r="BM319" s="242" t="s">
        <v>5756</v>
      </c>
    </row>
    <row r="320" s="2" customFormat="1" ht="33" customHeight="1">
      <c r="A320" s="39"/>
      <c r="B320" s="40"/>
      <c r="C320" s="230" t="s">
        <v>1996</v>
      </c>
      <c r="D320" s="230" t="s">
        <v>283</v>
      </c>
      <c r="E320" s="231" t="s">
        <v>5757</v>
      </c>
      <c r="F320" s="232" t="s">
        <v>3062</v>
      </c>
      <c r="G320" s="233" t="s">
        <v>1676</v>
      </c>
      <c r="H320" s="234">
        <v>2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119</v>
      </c>
      <c r="AT320" s="242" t="s">
        <v>283</v>
      </c>
      <c r="AU320" s="242" t="s">
        <v>86</v>
      </c>
      <c r="AY320" s="18" t="s">
        <v>281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119</v>
      </c>
      <c r="BM320" s="242" t="s">
        <v>5758</v>
      </c>
    </row>
    <row r="321" s="2" customFormat="1" ht="16.5" customHeight="1">
      <c r="A321" s="39"/>
      <c r="B321" s="40"/>
      <c r="C321" s="230" t="s">
        <v>2000</v>
      </c>
      <c r="D321" s="230" t="s">
        <v>283</v>
      </c>
      <c r="E321" s="231" t="s">
        <v>5759</v>
      </c>
      <c r="F321" s="232" t="s">
        <v>2980</v>
      </c>
      <c r="G321" s="233" t="s">
        <v>1676</v>
      </c>
      <c r="H321" s="234">
        <v>8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119</v>
      </c>
      <c r="AT321" s="242" t="s">
        <v>283</v>
      </c>
      <c r="AU321" s="242" t="s">
        <v>86</v>
      </c>
      <c r="AY321" s="18" t="s">
        <v>281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119</v>
      </c>
      <c r="BM321" s="242" t="s">
        <v>5760</v>
      </c>
    </row>
    <row r="322" s="2" customFormat="1" ht="16.5" customHeight="1">
      <c r="A322" s="39"/>
      <c r="B322" s="40"/>
      <c r="C322" s="230" t="s">
        <v>2004</v>
      </c>
      <c r="D322" s="230" t="s">
        <v>283</v>
      </c>
      <c r="E322" s="231" t="s">
        <v>5761</v>
      </c>
      <c r="F322" s="232" t="s">
        <v>2595</v>
      </c>
      <c r="G322" s="233" t="s">
        <v>1676</v>
      </c>
      <c r="H322" s="234">
        <v>4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42</v>
      </c>
      <c r="O322" s="92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119</v>
      </c>
      <c r="AT322" s="242" t="s">
        <v>283</v>
      </c>
      <c r="AU322" s="242" t="s">
        <v>86</v>
      </c>
      <c r="AY322" s="18" t="s">
        <v>281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8" t="s">
        <v>84</v>
      </c>
      <c r="BK322" s="243">
        <f>ROUND(I322*H322,2)</f>
        <v>0</v>
      </c>
      <c r="BL322" s="18" t="s">
        <v>119</v>
      </c>
      <c r="BM322" s="242" t="s">
        <v>5762</v>
      </c>
    </row>
    <row r="323" s="2" customFormat="1" ht="16.5" customHeight="1">
      <c r="A323" s="39"/>
      <c r="B323" s="40"/>
      <c r="C323" s="230" t="s">
        <v>2008</v>
      </c>
      <c r="D323" s="230" t="s">
        <v>283</v>
      </c>
      <c r="E323" s="231" t="s">
        <v>5763</v>
      </c>
      <c r="F323" s="232" t="s">
        <v>3025</v>
      </c>
      <c r="G323" s="233" t="s">
        <v>1676</v>
      </c>
      <c r="H323" s="234">
        <v>2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119</v>
      </c>
      <c r="AT323" s="242" t="s">
        <v>283</v>
      </c>
      <c r="AU323" s="242" t="s">
        <v>86</v>
      </c>
      <c r="AY323" s="18" t="s">
        <v>281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119</v>
      </c>
      <c r="BM323" s="242" t="s">
        <v>5764</v>
      </c>
    </row>
    <row r="324" s="2" customFormat="1" ht="16.5" customHeight="1">
      <c r="A324" s="39"/>
      <c r="B324" s="40"/>
      <c r="C324" s="230" t="s">
        <v>2012</v>
      </c>
      <c r="D324" s="230" t="s">
        <v>283</v>
      </c>
      <c r="E324" s="231" t="s">
        <v>5765</v>
      </c>
      <c r="F324" s="232" t="s">
        <v>5766</v>
      </c>
      <c r="G324" s="233" t="s">
        <v>1676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42</v>
      </c>
      <c r="O324" s="92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119</v>
      </c>
      <c r="AT324" s="242" t="s">
        <v>283</v>
      </c>
      <c r="AU324" s="242" t="s">
        <v>86</v>
      </c>
      <c r="AY324" s="18" t="s">
        <v>281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84</v>
      </c>
      <c r="BK324" s="243">
        <f>ROUND(I324*H324,2)</f>
        <v>0</v>
      </c>
      <c r="BL324" s="18" t="s">
        <v>119</v>
      </c>
      <c r="BM324" s="242" t="s">
        <v>5767</v>
      </c>
    </row>
    <row r="325" s="2" customFormat="1" ht="24.15" customHeight="1">
      <c r="A325" s="39"/>
      <c r="B325" s="40"/>
      <c r="C325" s="230" t="s">
        <v>2016</v>
      </c>
      <c r="D325" s="230" t="s">
        <v>283</v>
      </c>
      <c r="E325" s="231" t="s">
        <v>5768</v>
      </c>
      <c r="F325" s="232" t="s">
        <v>2720</v>
      </c>
      <c r="G325" s="233" t="s">
        <v>2550</v>
      </c>
      <c r="H325" s="234">
        <v>35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119</v>
      </c>
      <c r="AT325" s="242" t="s">
        <v>283</v>
      </c>
      <c r="AU325" s="242" t="s">
        <v>86</v>
      </c>
      <c r="AY325" s="18" t="s">
        <v>281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119</v>
      </c>
      <c r="BM325" s="242" t="s">
        <v>5769</v>
      </c>
    </row>
    <row r="326" s="2" customFormat="1" ht="24.15" customHeight="1">
      <c r="A326" s="39"/>
      <c r="B326" s="40"/>
      <c r="C326" s="230" t="s">
        <v>2020</v>
      </c>
      <c r="D326" s="230" t="s">
        <v>283</v>
      </c>
      <c r="E326" s="231" t="s">
        <v>5770</v>
      </c>
      <c r="F326" s="232" t="s">
        <v>2723</v>
      </c>
      <c r="G326" s="233" t="s">
        <v>2550</v>
      </c>
      <c r="H326" s="234">
        <v>19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119</v>
      </c>
      <c r="AT326" s="242" t="s">
        <v>283</v>
      </c>
      <c r="AU326" s="242" t="s">
        <v>86</v>
      </c>
      <c r="AY326" s="18" t="s">
        <v>281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119</v>
      </c>
      <c r="BM326" s="242" t="s">
        <v>5771</v>
      </c>
    </row>
    <row r="327" s="2" customFormat="1" ht="24.15" customHeight="1">
      <c r="A327" s="39"/>
      <c r="B327" s="40"/>
      <c r="C327" s="230" t="s">
        <v>2024</v>
      </c>
      <c r="D327" s="230" t="s">
        <v>283</v>
      </c>
      <c r="E327" s="231" t="s">
        <v>5772</v>
      </c>
      <c r="F327" s="232" t="s">
        <v>5773</v>
      </c>
      <c r="G327" s="233" t="s">
        <v>2550</v>
      </c>
      <c r="H327" s="234">
        <v>1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119</v>
      </c>
      <c r="AT327" s="242" t="s">
        <v>283</v>
      </c>
      <c r="AU327" s="242" t="s">
        <v>86</v>
      </c>
      <c r="AY327" s="18" t="s">
        <v>281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119</v>
      </c>
      <c r="BM327" s="242" t="s">
        <v>5774</v>
      </c>
    </row>
    <row r="328" s="2" customFormat="1" ht="16.5" customHeight="1">
      <c r="A328" s="39"/>
      <c r="B328" s="40"/>
      <c r="C328" s="230" t="s">
        <v>2028</v>
      </c>
      <c r="D328" s="230" t="s">
        <v>283</v>
      </c>
      <c r="E328" s="231" t="s">
        <v>5775</v>
      </c>
      <c r="F328" s="232" t="s">
        <v>2562</v>
      </c>
      <c r="G328" s="233" t="s">
        <v>2550</v>
      </c>
      <c r="H328" s="234">
        <v>2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119</v>
      </c>
      <c r="AT328" s="242" t="s">
        <v>283</v>
      </c>
      <c r="AU328" s="242" t="s">
        <v>86</v>
      </c>
      <c r="AY328" s="18" t="s">
        <v>281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119</v>
      </c>
      <c r="BM328" s="242" t="s">
        <v>5776</v>
      </c>
    </row>
    <row r="329" s="2" customFormat="1" ht="16.5" customHeight="1">
      <c r="A329" s="39"/>
      <c r="B329" s="40"/>
      <c r="C329" s="230" t="s">
        <v>2032</v>
      </c>
      <c r="D329" s="230" t="s">
        <v>283</v>
      </c>
      <c r="E329" s="231" t="s">
        <v>5777</v>
      </c>
      <c r="F329" s="232" t="s">
        <v>2577</v>
      </c>
      <c r="G329" s="233" t="s">
        <v>2494</v>
      </c>
      <c r="H329" s="234">
        <v>1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42</v>
      </c>
      <c r="O329" s="92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119</v>
      </c>
      <c r="AT329" s="242" t="s">
        <v>283</v>
      </c>
      <c r="AU329" s="242" t="s">
        <v>86</v>
      </c>
      <c r="AY329" s="18" t="s">
        <v>281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119</v>
      </c>
      <c r="BM329" s="242" t="s">
        <v>5778</v>
      </c>
    </row>
    <row r="330" s="12" customFormat="1" ht="22.8" customHeight="1">
      <c r="A330" s="12"/>
      <c r="B330" s="214"/>
      <c r="C330" s="215"/>
      <c r="D330" s="216" t="s">
        <v>76</v>
      </c>
      <c r="E330" s="228" t="s">
        <v>3037</v>
      </c>
      <c r="F330" s="228" t="s">
        <v>5779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SUM(P331:P340)</f>
        <v>0</v>
      </c>
      <c r="Q330" s="222"/>
      <c r="R330" s="223">
        <f>SUM(R331:R340)</f>
        <v>0</v>
      </c>
      <c r="S330" s="222"/>
      <c r="T330" s="224">
        <f>SUM(T331:T340)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84</v>
      </c>
      <c r="AT330" s="226" t="s">
        <v>76</v>
      </c>
      <c r="AU330" s="226" t="s">
        <v>84</v>
      </c>
      <c r="AY330" s="225" t="s">
        <v>281</v>
      </c>
      <c r="BK330" s="227">
        <f>SUM(BK331:BK340)</f>
        <v>0</v>
      </c>
    </row>
    <row r="331" s="2" customFormat="1" ht="24.15" customHeight="1">
      <c r="A331" s="39"/>
      <c r="B331" s="40"/>
      <c r="C331" s="230" t="s">
        <v>2036</v>
      </c>
      <c r="D331" s="230" t="s">
        <v>283</v>
      </c>
      <c r="E331" s="231" t="s">
        <v>5780</v>
      </c>
      <c r="F331" s="232" t="s">
        <v>5781</v>
      </c>
      <c r="G331" s="233" t="s">
        <v>1676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283</v>
      </c>
      <c r="AU331" s="242" t="s">
        <v>86</v>
      </c>
      <c r="AY331" s="18" t="s">
        <v>281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5782</v>
      </c>
    </row>
    <row r="332" s="2" customFormat="1" ht="24.15" customHeight="1">
      <c r="A332" s="39"/>
      <c r="B332" s="40"/>
      <c r="C332" s="230" t="s">
        <v>2040</v>
      </c>
      <c r="D332" s="230" t="s">
        <v>283</v>
      </c>
      <c r="E332" s="231" t="s">
        <v>5783</v>
      </c>
      <c r="F332" s="232" t="s">
        <v>2898</v>
      </c>
      <c r="G332" s="233" t="s">
        <v>1676</v>
      </c>
      <c r="H332" s="234">
        <v>7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283</v>
      </c>
      <c r="AU332" s="242" t="s">
        <v>86</v>
      </c>
      <c r="AY332" s="18" t="s">
        <v>281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5784</v>
      </c>
    </row>
    <row r="333" s="2" customFormat="1" ht="16.5" customHeight="1">
      <c r="A333" s="39"/>
      <c r="B333" s="40"/>
      <c r="C333" s="230" t="s">
        <v>2045</v>
      </c>
      <c r="D333" s="230" t="s">
        <v>283</v>
      </c>
      <c r="E333" s="231" t="s">
        <v>5785</v>
      </c>
      <c r="F333" s="232" t="s">
        <v>2521</v>
      </c>
      <c r="G333" s="233" t="s">
        <v>1676</v>
      </c>
      <c r="H333" s="234">
        <v>7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283</v>
      </c>
      <c r="AU333" s="242" t="s">
        <v>86</v>
      </c>
      <c r="AY333" s="18" t="s">
        <v>281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5786</v>
      </c>
    </row>
    <row r="334" s="2" customFormat="1" ht="16.5" customHeight="1">
      <c r="A334" s="39"/>
      <c r="B334" s="40"/>
      <c r="C334" s="230" t="s">
        <v>2049</v>
      </c>
      <c r="D334" s="230" t="s">
        <v>283</v>
      </c>
      <c r="E334" s="231" t="s">
        <v>5787</v>
      </c>
      <c r="F334" s="232" t="s">
        <v>2524</v>
      </c>
      <c r="G334" s="233" t="s">
        <v>2494</v>
      </c>
      <c r="H334" s="234">
        <v>1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283</v>
      </c>
      <c r="AU334" s="242" t="s">
        <v>86</v>
      </c>
      <c r="AY334" s="18" t="s">
        <v>281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5788</v>
      </c>
    </row>
    <row r="335" s="2" customFormat="1" ht="16.5" customHeight="1">
      <c r="A335" s="39"/>
      <c r="B335" s="40"/>
      <c r="C335" s="230" t="s">
        <v>2053</v>
      </c>
      <c r="D335" s="230" t="s">
        <v>283</v>
      </c>
      <c r="E335" s="231" t="s">
        <v>5789</v>
      </c>
      <c r="F335" s="232" t="s">
        <v>2527</v>
      </c>
      <c r="G335" s="233" t="s">
        <v>1676</v>
      </c>
      <c r="H335" s="234">
        <v>7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283</v>
      </c>
      <c r="AU335" s="242" t="s">
        <v>86</v>
      </c>
      <c r="AY335" s="18" t="s">
        <v>281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5790</v>
      </c>
    </row>
    <row r="336" s="2" customFormat="1" ht="24.15" customHeight="1">
      <c r="A336" s="39"/>
      <c r="B336" s="40"/>
      <c r="C336" s="230" t="s">
        <v>2057</v>
      </c>
      <c r="D336" s="230" t="s">
        <v>283</v>
      </c>
      <c r="E336" s="231" t="s">
        <v>5791</v>
      </c>
      <c r="F336" s="232" t="s">
        <v>2533</v>
      </c>
      <c r="G336" s="233" t="s">
        <v>1697</v>
      </c>
      <c r="H336" s="234">
        <v>55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283</v>
      </c>
      <c r="AU336" s="242" t="s">
        <v>86</v>
      </c>
      <c r="AY336" s="18" t="s">
        <v>281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5792</v>
      </c>
    </row>
    <row r="337" s="2" customFormat="1" ht="16.5" customHeight="1">
      <c r="A337" s="39"/>
      <c r="B337" s="40"/>
      <c r="C337" s="230" t="s">
        <v>2061</v>
      </c>
      <c r="D337" s="230" t="s">
        <v>283</v>
      </c>
      <c r="E337" s="231" t="s">
        <v>5793</v>
      </c>
      <c r="F337" s="232" t="s">
        <v>2536</v>
      </c>
      <c r="G337" s="233" t="s">
        <v>2494</v>
      </c>
      <c r="H337" s="234">
        <v>7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283</v>
      </c>
      <c r="AU337" s="242" t="s">
        <v>86</v>
      </c>
      <c r="AY337" s="18" t="s">
        <v>281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5794</v>
      </c>
    </row>
    <row r="338" s="2" customFormat="1" ht="16.5" customHeight="1">
      <c r="A338" s="39"/>
      <c r="B338" s="40"/>
      <c r="C338" s="230" t="s">
        <v>2065</v>
      </c>
      <c r="D338" s="230" t="s">
        <v>283</v>
      </c>
      <c r="E338" s="231" t="s">
        <v>5795</v>
      </c>
      <c r="F338" s="232" t="s">
        <v>2539</v>
      </c>
      <c r="G338" s="233" t="s">
        <v>2494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283</v>
      </c>
      <c r="AU338" s="242" t="s">
        <v>86</v>
      </c>
      <c r="AY338" s="18" t="s">
        <v>281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5796</v>
      </c>
    </row>
    <row r="339" s="2" customFormat="1" ht="16.5" customHeight="1">
      <c r="A339" s="39"/>
      <c r="B339" s="40"/>
      <c r="C339" s="230" t="s">
        <v>2069</v>
      </c>
      <c r="D339" s="230" t="s">
        <v>283</v>
      </c>
      <c r="E339" s="231" t="s">
        <v>5797</v>
      </c>
      <c r="F339" s="232" t="s">
        <v>2577</v>
      </c>
      <c r="G339" s="233" t="s">
        <v>2494</v>
      </c>
      <c r="H339" s="234">
        <v>1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42</v>
      </c>
      <c r="O339" s="92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119</v>
      </c>
      <c r="AT339" s="242" t="s">
        <v>283</v>
      </c>
      <c r="AU339" s="242" t="s">
        <v>86</v>
      </c>
      <c r="AY339" s="18" t="s">
        <v>281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84</v>
      </c>
      <c r="BK339" s="243">
        <f>ROUND(I339*H339,2)</f>
        <v>0</v>
      </c>
      <c r="BL339" s="18" t="s">
        <v>119</v>
      </c>
      <c r="BM339" s="242" t="s">
        <v>5798</v>
      </c>
    </row>
    <row r="340" s="2" customFormat="1" ht="16.5" customHeight="1">
      <c r="A340" s="39"/>
      <c r="B340" s="40"/>
      <c r="C340" s="230" t="s">
        <v>2074</v>
      </c>
      <c r="D340" s="230" t="s">
        <v>283</v>
      </c>
      <c r="E340" s="231" t="s">
        <v>2971</v>
      </c>
      <c r="F340" s="232" t="s">
        <v>2601</v>
      </c>
      <c r="G340" s="233" t="s">
        <v>1421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283</v>
      </c>
      <c r="AU340" s="242" t="s">
        <v>86</v>
      </c>
      <c r="AY340" s="18" t="s">
        <v>281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5799</v>
      </c>
    </row>
    <row r="341" s="12" customFormat="1" ht="22.8" customHeight="1">
      <c r="A341" s="12"/>
      <c r="B341" s="214"/>
      <c r="C341" s="215"/>
      <c r="D341" s="216" t="s">
        <v>76</v>
      </c>
      <c r="E341" s="228" t="s">
        <v>3081</v>
      </c>
      <c r="F341" s="228" t="s">
        <v>5800</v>
      </c>
      <c r="G341" s="215"/>
      <c r="H341" s="215"/>
      <c r="I341" s="218"/>
      <c r="J341" s="229">
        <f>BK341</f>
        <v>0</v>
      </c>
      <c r="K341" s="215"/>
      <c r="L341" s="220"/>
      <c r="M341" s="221"/>
      <c r="N341" s="222"/>
      <c r="O341" s="222"/>
      <c r="P341" s="223">
        <f>SUM(P342:P354)</f>
        <v>0</v>
      </c>
      <c r="Q341" s="222"/>
      <c r="R341" s="223">
        <f>SUM(R342:R354)</f>
        <v>0</v>
      </c>
      <c r="S341" s="222"/>
      <c r="T341" s="224">
        <f>SUM(T342:T354)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84</v>
      </c>
      <c r="AT341" s="226" t="s">
        <v>76</v>
      </c>
      <c r="AU341" s="226" t="s">
        <v>84</v>
      </c>
      <c r="AY341" s="225" t="s">
        <v>281</v>
      </c>
      <c r="BK341" s="227">
        <f>SUM(BK342:BK354)</f>
        <v>0</v>
      </c>
    </row>
    <row r="342" s="2" customFormat="1" ht="24.15" customHeight="1">
      <c r="A342" s="39"/>
      <c r="B342" s="40"/>
      <c r="C342" s="230" t="s">
        <v>1556</v>
      </c>
      <c r="D342" s="230" t="s">
        <v>283</v>
      </c>
      <c r="E342" s="231" t="s">
        <v>5801</v>
      </c>
      <c r="F342" s="232" t="s">
        <v>5802</v>
      </c>
      <c r="G342" s="233" t="s">
        <v>1676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283</v>
      </c>
      <c r="AU342" s="242" t="s">
        <v>86</v>
      </c>
      <c r="AY342" s="18" t="s">
        <v>281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5803</v>
      </c>
    </row>
    <row r="343" s="2" customFormat="1" ht="24.15" customHeight="1">
      <c r="A343" s="39"/>
      <c r="B343" s="40"/>
      <c r="C343" s="230" t="s">
        <v>2970</v>
      </c>
      <c r="D343" s="230" t="s">
        <v>283</v>
      </c>
      <c r="E343" s="231" t="s">
        <v>5804</v>
      </c>
      <c r="F343" s="232" t="s">
        <v>2895</v>
      </c>
      <c r="G343" s="233" t="s">
        <v>1676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283</v>
      </c>
      <c r="AU343" s="242" t="s">
        <v>86</v>
      </c>
      <c r="AY343" s="18" t="s">
        <v>281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5805</v>
      </c>
    </row>
    <row r="344" s="2" customFormat="1" ht="24.15" customHeight="1">
      <c r="A344" s="39"/>
      <c r="B344" s="40"/>
      <c r="C344" s="230" t="s">
        <v>2287</v>
      </c>
      <c r="D344" s="230" t="s">
        <v>283</v>
      </c>
      <c r="E344" s="231" t="s">
        <v>5806</v>
      </c>
      <c r="F344" s="232" t="s">
        <v>2898</v>
      </c>
      <c r="G344" s="233" t="s">
        <v>1676</v>
      </c>
      <c r="H344" s="234">
        <v>1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283</v>
      </c>
      <c r="AU344" s="242" t="s">
        <v>86</v>
      </c>
      <c r="AY344" s="18" t="s">
        <v>281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5807</v>
      </c>
    </row>
    <row r="345" s="2" customFormat="1" ht="24.15" customHeight="1">
      <c r="A345" s="39"/>
      <c r="B345" s="40"/>
      <c r="C345" s="230" t="s">
        <v>2978</v>
      </c>
      <c r="D345" s="230" t="s">
        <v>283</v>
      </c>
      <c r="E345" s="231" t="s">
        <v>5808</v>
      </c>
      <c r="F345" s="232" t="s">
        <v>2901</v>
      </c>
      <c r="G345" s="233" t="s">
        <v>1676</v>
      </c>
      <c r="H345" s="234">
        <v>2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283</v>
      </c>
      <c r="AU345" s="242" t="s">
        <v>86</v>
      </c>
      <c r="AY345" s="18" t="s">
        <v>281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5809</v>
      </c>
    </row>
    <row r="346" s="2" customFormat="1" ht="16.5" customHeight="1">
      <c r="A346" s="39"/>
      <c r="B346" s="40"/>
      <c r="C346" s="230" t="s">
        <v>2290</v>
      </c>
      <c r="D346" s="230" t="s">
        <v>283</v>
      </c>
      <c r="E346" s="231" t="s">
        <v>5810</v>
      </c>
      <c r="F346" s="232" t="s">
        <v>2521</v>
      </c>
      <c r="G346" s="233" t="s">
        <v>1676</v>
      </c>
      <c r="H346" s="234">
        <v>4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283</v>
      </c>
      <c r="AU346" s="242" t="s">
        <v>86</v>
      </c>
      <c r="AY346" s="18" t="s">
        <v>281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5811</v>
      </c>
    </row>
    <row r="347" s="2" customFormat="1" ht="16.5" customHeight="1">
      <c r="A347" s="39"/>
      <c r="B347" s="40"/>
      <c r="C347" s="230" t="s">
        <v>1401</v>
      </c>
      <c r="D347" s="230" t="s">
        <v>283</v>
      </c>
      <c r="E347" s="231" t="s">
        <v>5812</v>
      </c>
      <c r="F347" s="232" t="s">
        <v>2524</v>
      </c>
      <c r="G347" s="233" t="s">
        <v>2494</v>
      </c>
      <c r="H347" s="234">
        <v>1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42</v>
      </c>
      <c r="O347" s="92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119</v>
      </c>
      <c r="AT347" s="242" t="s">
        <v>283</v>
      </c>
      <c r="AU347" s="242" t="s">
        <v>86</v>
      </c>
      <c r="AY347" s="18" t="s">
        <v>281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8" t="s">
        <v>84</v>
      </c>
      <c r="BK347" s="243">
        <f>ROUND(I347*H347,2)</f>
        <v>0</v>
      </c>
      <c r="BL347" s="18" t="s">
        <v>119</v>
      </c>
      <c r="BM347" s="242" t="s">
        <v>5813</v>
      </c>
    </row>
    <row r="348" s="2" customFormat="1" ht="16.5" customHeight="1">
      <c r="A348" s="39"/>
      <c r="B348" s="40"/>
      <c r="C348" s="230" t="s">
        <v>1368</v>
      </c>
      <c r="D348" s="230" t="s">
        <v>283</v>
      </c>
      <c r="E348" s="231" t="s">
        <v>5814</v>
      </c>
      <c r="F348" s="232" t="s">
        <v>2530</v>
      </c>
      <c r="G348" s="233" t="s">
        <v>2494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283</v>
      </c>
      <c r="AU348" s="242" t="s">
        <v>86</v>
      </c>
      <c r="AY348" s="18" t="s">
        <v>281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5815</v>
      </c>
    </row>
    <row r="349" s="2" customFormat="1" ht="16.5" customHeight="1">
      <c r="A349" s="39"/>
      <c r="B349" s="40"/>
      <c r="C349" s="230" t="s">
        <v>1372</v>
      </c>
      <c r="D349" s="230" t="s">
        <v>283</v>
      </c>
      <c r="E349" s="231" t="s">
        <v>5816</v>
      </c>
      <c r="F349" s="232" t="s">
        <v>2527</v>
      </c>
      <c r="G349" s="233" t="s">
        <v>1676</v>
      </c>
      <c r="H349" s="234">
        <v>3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283</v>
      </c>
      <c r="AU349" s="242" t="s">
        <v>86</v>
      </c>
      <c r="AY349" s="18" t="s">
        <v>281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5817</v>
      </c>
    </row>
    <row r="350" s="2" customFormat="1" ht="24.15" customHeight="1">
      <c r="A350" s="39"/>
      <c r="B350" s="40"/>
      <c r="C350" s="230" t="s">
        <v>1057</v>
      </c>
      <c r="D350" s="230" t="s">
        <v>283</v>
      </c>
      <c r="E350" s="231" t="s">
        <v>5818</v>
      </c>
      <c r="F350" s="232" t="s">
        <v>2533</v>
      </c>
      <c r="G350" s="233" t="s">
        <v>1697</v>
      </c>
      <c r="H350" s="234">
        <v>35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283</v>
      </c>
      <c r="AU350" s="242" t="s">
        <v>86</v>
      </c>
      <c r="AY350" s="18" t="s">
        <v>281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5819</v>
      </c>
    </row>
    <row r="351" s="2" customFormat="1" ht="16.5" customHeight="1">
      <c r="A351" s="39"/>
      <c r="B351" s="40"/>
      <c r="C351" s="230" t="s">
        <v>1063</v>
      </c>
      <c r="D351" s="230" t="s">
        <v>283</v>
      </c>
      <c r="E351" s="231" t="s">
        <v>5820</v>
      </c>
      <c r="F351" s="232" t="s">
        <v>2536</v>
      </c>
      <c r="G351" s="233" t="s">
        <v>2494</v>
      </c>
      <c r="H351" s="234">
        <v>4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283</v>
      </c>
      <c r="AU351" s="242" t="s">
        <v>86</v>
      </c>
      <c r="AY351" s="18" t="s">
        <v>281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5821</v>
      </c>
    </row>
    <row r="352" s="2" customFormat="1" ht="16.5" customHeight="1">
      <c r="A352" s="39"/>
      <c r="B352" s="40"/>
      <c r="C352" s="230" t="s">
        <v>1069</v>
      </c>
      <c r="D352" s="230" t="s">
        <v>283</v>
      </c>
      <c r="E352" s="231" t="s">
        <v>5822</v>
      </c>
      <c r="F352" s="232" t="s">
        <v>2539</v>
      </c>
      <c r="G352" s="233" t="s">
        <v>2494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283</v>
      </c>
      <c r="AU352" s="242" t="s">
        <v>86</v>
      </c>
      <c r="AY352" s="18" t="s">
        <v>281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5823</v>
      </c>
    </row>
    <row r="353" s="2" customFormat="1" ht="16.5" customHeight="1">
      <c r="A353" s="39"/>
      <c r="B353" s="40"/>
      <c r="C353" s="230" t="s">
        <v>3002</v>
      </c>
      <c r="D353" s="230" t="s">
        <v>283</v>
      </c>
      <c r="E353" s="231" t="s">
        <v>5824</v>
      </c>
      <c r="F353" s="232" t="s">
        <v>2577</v>
      </c>
      <c r="G353" s="233" t="s">
        <v>2494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283</v>
      </c>
      <c r="AU353" s="242" t="s">
        <v>86</v>
      </c>
      <c r="AY353" s="18" t="s">
        <v>281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5825</v>
      </c>
    </row>
    <row r="354" s="2" customFormat="1" ht="16.5" customHeight="1">
      <c r="A354" s="39"/>
      <c r="B354" s="40"/>
      <c r="C354" s="230" t="s">
        <v>1107</v>
      </c>
      <c r="D354" s="230" t="s">
        <v>283</v>
      </c>
      <c r="E354" s="231" t="s">
        <v>2971</v>
      </c>
      <c r="F354" s="232" t="s">
        <v>2601</v>
      </c>
      <c r="G354" s="233" t="s">
        <v>1421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283</v>
      </c>
      <c r="AU354" s="242" t="s">
        <v>86</v>
      </c>
      <c r="AY354" s="18" t="s">
        <v>281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5826</v>
      </c>
    </row>
    <row r="355" s="12" customFormat="1" ht="22.8" customHeight="1">
      <c r="A355" s="12"/>
      <c r="B355" s="214"/>
      <c r="C355" s="215"/>
      <c r="D355" s="216" t="s">
        <v>76</v>
      </c>
      <c r="E355" s="228" t="s">
        <v>3115</v>
      </c>
      <c r="F355" s="228" t="s">
        <v>5827</v>
      </c>
      <c r="G355" s="215"/>
      <c r="H355" s="215"/>
      <c r="I355" s="218"/>
      <c r="J355" s="229">
        <f>BK355</f>
        <v>0</v>
      </c>
      <c r="K355" s="215"/>
      <c r="L355" s="220"/>
      <c r="M355" s="221"/>
      <c r="N355" s="222"/>
      <c r="O355" s="222"/>
      <c r="P355" s="223">
        <f>SUM(P356:P363)</f>
        <v>0</v>
      </c>
      <c r="Q355" s="222"/>
      <c r="R355" s="223">
        <f>SUM(R356:R363)</f>
        <v>0</v>
      </c>
      <c r="S355" s="222"/>
      <c r="T355" s="224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5" t="s">
        <v>84</v>
      </c>
      <c r="AT355" s="226" t="s">
        <v>76</v>
      </c>
      <c r="AU355" s="226" t="s">
        <v>84</v>
      </c>
      <c r="AY355" s="225" t="s">
        <v>281</v>
      </c>
      <c r="BK355" s="227">
        <f>SUM(BK356:BK363)</f>
        <v>0</v>
      </c>
    </row>
    <row r="356" s="2" customFormat="1" ht="24.15" customHeight="1">
      <c r="A356" s="39"/>
      <c r="B356" s="40"/>
      <c r="C356" s="230" t="s">
        <v>1119</v>
      </c>
      <c r="D356" s="230" t="s">
        <v>283</v>
      </c>
      <c r="E356" s="231" t="s">
        <v>5828</v>
      </c>
      <c r="F356" s="232" t="s">
        <v>5829</v>
      </c>
      <c r="G356" s="233" t="s">
        <v>1676</v>
      </c>
      <c r="H356" s="234">
        <v>2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283</v>
      </c>
      <c r="AU356" s="242" t="s">
        <v>86</v>
      </c>
      <c r="AY356" s="18" t="s">
        <v>281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5830</v>
      </c>
    </row>
    <row r="357" s="2" customFormat="1" ht="16.5" customHeight="1">
      <c r="A357" s="39"/>
      <c r="B357" s="40"/>
      <c r="C357" s="230" t="s">
        <v>1135</v>
      </c>
      <c r="D357" s="230" t="s">
        <v>283</v>
      </c>
      <c r="E357" s="231" t="s">
        <v>5831</v>
      </c>
      <c r="F357" s="232" t="s">
        <v>3000</v>
      </c>
      <c r="G357" s="233" t="s">
        <v>1676</v>
      </c>
      <c r="H357" s="234">
        <v>2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283</v>
      </c>
      <c r="AU357" s="242" t="s">
        <v>86</v>
      </c>
      <c r="AY357" s="18" t="s">
        <v>281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5832</v>
      </c>
    </row>
    <row r="358" s="2" customFormat="1" ht="16.5" customHeight="1">
      <c r="A358" s="39"/>
      <c r="B358" s="40"/>
      <c r="C358" s="230" t="s">
        <v>1694</v>
      </c>
      <c r="D358" s="230" t="s">
        <v>283</v>
      </c>
      <c r="E358" s="231" t="s">
        <v>5833</v>
      </c>
      <c r="F358" s="232" t="s">
        <v>5834</v>
      </c>
      <c r="G358" s="233" t="s">
        <v>1676</v>
      </c>
      <c r="H358" s="234">
        <v>2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283</v>
      </c>
      <c r="AU358" s="242" t="s">
        <v>86</v>
      </c>
      <c r="AY358" s="18" t="s">
        <v>281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5835</v>
      </c>
    </row>
    <row r="359" s="2" customFormat="1" ht="24.15" customHeight="1">
      <c r="A359" s="39"/>
      <c r="B359" s="40"/>
      <c r="C359" s="230" t="s">
        <v>3013</v>
      </c>
      <c r="D359" s="230" t="s">
        <v>283</v>
      </c>
      <c r="E359" s="231" t="s">
        <v>5836</v>
      </c>
      <c r="F359" s="232" t="s">
        <v>2533</v>
      </c>
      <c r="G359" s="233" t="s">
        <v>1697</v>
      </c>
      <c r="H359" s="234">
        <v>20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283</v>
      </c>
      <c r="AU359" s="242" t="s">
        <v>86</v>
      </c>
      <c r="AY359" s="18" t="s">
        <v>281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5837</v>
      </c>
    </row>
    <row r="360" s="2" customFormat="1" ht="16.5" customHeight="1">
      <c r="A360" s="39"/>
      <c r="B360" s="40"/>
      <c r="C360" s="230" t="s">
        <v>3016</v>
      </c>
      <c r="D360" s="230" t="s">
        <v>283</v>
      </c>
      <c r="E360" s="231" t="s">
        <v>5838</v>
      </c>
      <c r="F360" s="232" t="s">
        <v>2536</v>
      </c>
      <c r="G360" s="233" t="s">
        <v>1421</v>
      </c>
      <c r="H360" s="234">
        <v>2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283</v>
      </c>
      <c r="AU360" s="242" t="s">
        <v>86</v>
      </c>
      <c r="AY360" s="18" t="s">
        <v>281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5839</v>
      </c>
    </row>
    <row r="361" s="2" customFormat="1" ht="16.5" customHeight="1">
      <c r="A361" s="39"/>
      <c r="B361" s="40"/>
      <c r="C361" s="230" t="s">
        <v>3019</v>
      </c>
      <c r="D361" s="230" t="s">
        <v>283</v>
      </c>
      <c r="E361" s="231" t="s">
        <v>5840</v>
      </c>
      <c r="F361" s="232" t="s">
        <v>2539</v>
      </c>
      <c r="G361" s="233" t="s">
        <v>2494</v>
      </c>
      <c r="H361" s="234">
        <v>2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283</v>
      </c>
      <c r="AU361" s="242" t="s">
        <v>86</v>
      </c>
      <c r="AY361" s="18" t="s">
        <v>281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5841</v>
      </c>
    </row>
    <row r="362" s="2" customFormat="1" ht="16.5" customHeight="1">
      <c r="A362" s="39"/>
      <c r="B362" s="40"/>
      <c r="C362" s="230" t="s">
        <v>3023</v>
      </c>
      <c r="D362" s="230" t="s">
        <v>283</v>
      </c>
      <c r="E362" s="231" t="s">
        <v>5842</v>
      </c>
      <c r="F362" s="232" t="s">
        <v>2577</v>
      </c>
      <c r="G362" s="233" t="s">
        <v>2494</v>
      </c>
      <c r="H362" s="234">
        <v>2</v>
      </c>
      <c r="I362" s="235"/>
      <c r="J362" s="236">
        <f>ROUND(I362*H362,2)</f>
        <v>0</v>
      </c>
      <c r="K362" s="237"/>
      <c r="L362" s="45"/>
      <c r="M362" s="238" t="s">
        <v>1</v>
      </c>
      <c r="N362" s="239" t="s">
        <v>42</v>
      </c>
      <c r="O362" s="92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2" t="s">
        <v>119</v>
      </c>
      <c r="AT362" s="242" t="s">
        <v>283</v>
      </c>
      <c r="AU362" s="242" t="s">
        <v>86</v>
      </c>
      <c r="AY362" s="18" t="s">
        <v>281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8" t="s">
        <v>84</v>
      </c>
      <c r="BK362" s="243">
        <f>ROUND(I362*H362,2)</f>
        <v>0</v>
      </c>
      <c r="BL362" s="18" t="s">
        <v>119</v>
      </c>
      <c r="BM362" s="242" t="s">
        <v>5843</v>
      </c>
    </row>
    <row r="363" s="2" customFormat="1" ht="16.5" customHeight="1">
      <c r="A363" s="39"/>
      <c r="B363" s="40"/>
      <c r="C363" s="230" t="s">
        <v>3027</v>
      </c>
      <c r="D363" s="230" t="s">
        <v>283</v>
      </c>
      <c r="E363" s="231" t="s">
        <v>3034</v>
      </c>
      <c r="F363" s="232" t="s">
        <v>3035</v>
      </c>
      <c r="G363" s="233" t="s">
        <v>1676</v>
      </c>
      <c r="H363" s="234">
        <v>2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283</v>
      </c>
      <c r="AU363" s="242" t="s">
        <v>86</v>
      </c>
      <c r="AY363" s="18" t="s">
        <v>281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5844</v>
      </c>
    </row>
    <row r="364" s="12" customFormat="1" ht="22.8" customHeight="1">
      <c r="A364" s="12"/>
      <c r="B364" s="214"/>
      <c r="C364" s="215"/>
      <c r="D364" s="216" t="s">
        <v>76</v>
      </c>
      <c r="E364" s="228" t="s">
        <v>3157</v>
      </c>
      <c r="F364" s="228" t="s">
        <v>5845</v>
      </c>
      <c r="G364" s="215"/>
      <c r="H364" s="215"/>
      <c r="I364" s="218"/>
      <c r="J364" s="229">
        <f>BK364</f>
        <v>0</v>
      </c>
      <c r="K364" s="215"/>
      <c r="L364" s="220"/>
      <c r="M364" s="221"/>
      <c r="N364" s="222"/>
      <c r="O364" s="222"/>
      <c r="P364" s="223">
        <f>SUM(P365:P373)</f>
        <v>0</v>
      </c>
      <c r="Q364" s="222"/>
      <c r="R364" s="223">
        <f>SUM(R365:R373)</f>
        <v>0</v>
      </c>
      <c r="S364" s="222"/>
      <c r="T364" s="224">
        <f>SUM(T365:T373)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5" t="s">
        <v>84</v>
      </c>
      <c r="AT364" s="226" t="s">
        <v>76</v>
      </c>
      <c r="AU364" s="226" t="s">
        <v>84</v>
      </c>
      <c r="AY364" s="225" t="s">
        <v>281</v>
      </c>
      <c r="BK364" s="227">
        <f>SUM(BK365:BK373)</f>
        <v>0</v>
      </c>
    </row>
    <row r="365" s="2" customFormat="1" ht="16.5" customHeight="1">
      <c r="A365" s="39"/>
      <c r="B365" s="40"/>
      <c r="C365" s="230" t="s">
        <v>3030</v>
      </c>
      <c r="D365" s="230" t="s">
        <v>283</v>
      </c>
      <c r="E365" s="231" t="s">
        <v>5846</v>
      </c>
      <c r="F365" s="232" t="s">
        <v>5847</v>
      </c>
      <c r="G365" s="233" t="s">
        <v>1676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283</v>
      </c>
      <c r="AU365" s="242" t="s">
        <v>86</v>
      </c>
      <c r="AY365" s="18" t="s">
        <v>281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5848</v>
      </c>
    </row>
    <row r="366" s="2" customFormat="1" ht="16.5" customHeight="1">
      <c r="A366" s="39"/>
      <c r="B366" s="40"/>
      <c r="C366" s="230" t="s">
        <v>3033</v>
      </c>
      <c r="D366" s="230" t="s">
        <v>283</v>
      </c>
      <c r="E366" s="231" t="s">
        <v>5849</v>
      </c>
      <c r="F366" s="232" t="s">
        <v>3000</v>
      </c>
      <c r="G366" s="233" t="s">
        <v>1676</v>
      </c>
      <c r="H366" s="234">
        <v>1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283</v>
      </c>
      <c r="AU366" s="242" t="s">
        <v>86</v>
      </c>
      <c r="AY366" s="18" t="s">
        <v>281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5850</v>
      </c>
    </row>
    <row r="367" s="2" customFormat="1" ht="16.5" customHeight="1">
      <c r="A367" s="39"/>
      <c r="B367" s="40"/>
      <c r="C367" s="230" t="s">
        <v>3039</v>
      </c>
      <c r="D367" s="230" t="s">
        <v>283</v>
      </c>
      <c r="E367" s="231" t="s">
        <v>5851</v>
      </c>
      <c r="F367" s="232" t="s">
        <v>5834</v>
      </c>
      <c r="G367" s="233" t="s">
        <v>1676</v>
      </c>
      <c r="H367" s="234">
        <v>2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283</v>
      </c>
      <c r="AU367" s="242" t="s">
        <v>86</v>
      </c>
      <c r="AY367" s="18" t="s">
        <v>281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5852</v>
      </c>
    </row>
    <row r="368" s="2" customFormat="1" ht="16.5" customHeight="1">
      <c r="A368" s="39"/>
      <c r="B368" s="40"/>
      <c r="C368" s="230" t="s">
        <v>3042</v>
      </c>
      <c r="D368" s="230" t="s">
        <v>283</v>
      </c>
      <c r="E368" s="231" t="s">
        <v>5853</v>
      </c>
      <c r="F368" s="232" t="s">
        <v>2536</v>
      </c>
      <c r="G368" s="233" t="s">
        <v>1421</v>
      </c>
      <c r="H368" s="234">
        <v>2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283</v>
      </c>
      <c r="AU368" s="242" t="s">
        <v>86</v>
      </c>
      <c r="AY368" s="18" t="s">
        <v>281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5854</v>
      </c>
    </row>
    <row r="369" s="2" customFormat="1" ht="16.5" customHeight="1">
      <c r="A369" s="39"/>
      <c r="B369" s="40"/>
      <c r="C369" s="230" t="s">
        <v>3045</v>
      </c>
      <c r="D369" s="230" t="s">
        <v>283</v>
      </c>
      <c r="E369" s="231" t="s">
        <v>5855</v>
      </c>
      <c r="F369" s="232" t="s">
        <v>2539</v>
      </c>
      <c r="G369" s="233" t="s">
        <v>2494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283</v>
      </c>
      <c r="AU369" s="242" t="s">
        <v>86</v>
      </c>
      <c r="AY369" s="18" t="s">
        <v>281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5856</v>
      </c>
    </row>
    <row r="370" s="2" customFormat="1" ht="16.5" customHeight="1">
      <c r="A370" s="39"/>
      <c r="B370" s="40"/>
      <c r="C370" s="230" t="s">
        <v>3048</v>
      </c>
      <c r="D370" s="230" t="s">
        <v>283</v>
      </c>
      <c r="E370" s="231" t="s">
        <v>5857</v>
      </c>
      <c r="F370" s="232" t="s">
        <v>2577</v>
      </c>
      <c r="G370" s="233" t="s">
        <v>2494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283</v>
      </c>
      <c r="AU370" s="242" t="s">
        <v>86</v>
      </c>
      <c r="AY370" s="18" t="s">
        <v>281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5858</v>
      </c>
    </row>
    <row r="371" s="2" customFormat="1" ht="21.75" customHeight="1">
      <c r="A371" s="39"/>
      <c r="B371" s="40"/>
      <c r="C371" s="230" t="s">
        <v>3051</v>
      </c>
      <c r="D371" s="230" t="s">
        <v>283</v>
      </c>
      <c r="E371" s="231" t="s">
        <v>5859</v>
      </c>
      <c r="F371" s="232" t="s">
        <v>5860</v>
      </c>
      <c r="G371" s="233" t="s">
        <v>1676</v>
      </c>
      <c r="H371" s="234">
        <v>1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283</v>
      </c>
      <c r="AU371" s="242" t="s">
        <v>86</v>
      </c>
      <c r="AY371" s="18" t="s">
        <v>281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5861</v>
      </c>
    </row>
    <row r="372" s="2" customFormat="1" ht="24.15" customHeight="1">
      <c r="A372" s="39"/>
      <c r="B372" s="40"/>
      <c r="C372" s="230" t="s">
        <v>3054</v>
      </c>
      <c r="D372" s="230" t="s">
        <v>283</v>
      </c>
      <c r="E372" s="231" t="s">
        <v>5862</v>
      </c>
      <c r="F372" s="232" t="s">
        <v>2533</v>
      </c>
      <c r="G372" s="233" t="s">
        <v>1697</v>
      </c>
      <c r="H372" s="234">
        <v>35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283</v>
      </c>
      <c r="AU372" s="242" t="s">
        <v>86</v>
      </c>
      <c r="AY372" s="18" t="s">
        <v>281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5863</v>
      </c>
    </row>
    <row r="373" s="2" customFormat="1" ht="16.5" customHeight="1">
      <c r="A373" s="39"/>
      <c r="B373" s="40"/>
      <c r="C373" s="230" t="s">
        <v>3057</v>
      </c>
      <c r="D373" s="230" t="s">
        <v>283</v>
      </c>
      <c r="E373" s="231" t="s">
        <v>3034</v>
      </c>
      <c r="F373" s="232" t="s">
        <v>3035</v>
      </c>
      <c r="G373" s="233" t="s">
        <v>1676</v>
      </c>
      <c r="H373" s="234">
        <v>2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283</v>
      </c>
      <c r="AU373" s="242" t="s">
        <v>86</v>
      </c>
      <c r="AY373" s="18" t="s">
        <v>281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5864</v>
      </c>
    </row>
    <row r="374" s="12" customFormat="1" ht="22.8" customHeight="1">
      <c r="A374" s="12"/>
      <c r="B374" s="214"/>
      <c r="C374" s="215"/>
      <c r="D374" s="216" t="s">
        <v>76</v>
      </c>
      <c r="E374" s="228" t="s">
        <v>3205</v>
      </c>
      <c r="F374" s="228" t="s">
        <v>5865</v>
      </c>
      <c r="G374" s="215"/>
      <c r="H374" s="215"/>
      <c r="I374" s="218"/>
      <c r="J374" s="229">
        <f>BK374</f>
        <v>0</v>
      </c>
      <c r="K374" s="215"/>
      <c r="L374" s="220"/>
      <c r="M374" s="221"/>
      <c r="N374" s="222"/>
      <c r="O374" s="222"/>
      <c r="P374" s="223">
        <f>SUM(P375:P386)</f>
        <v>0</v>
      </c>
      <c r="Q374" s="222"/>
      <c r="R374" s="223">
        <f>SUM(R375:R386)</f>
        <v>0</v>
      </c>
      <c r="S374" s="222"/>
      <c r="T374" s="224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5" t="s">
        <v>84</v>
      </c>
      <c r="AT374" s="226" t="s">
        <v>76</v>
      </c>
      <c r="AU374" s="226" t="s">
        <v>84</v>
      </c>
      <c r="AY374" s="225" t="s">
        <v>281</v>
      </c>
      <c r="BK374" s="227">
        <f>SUM(BK375:BK386)</f>
        <v>0</v>
      </c>
    </row>
    <row r="375" s="2" customFormat="1" ht="24.15" customHeight="1">
      <c r="A375" s="39"/>
      <c r="B375" s="40"/>
      <c r="C375" s="230" t="s">
        <v>3060</v>
      </c>
      <c r="D375" s="230" t="s">
        <v>283</v>
      </c>
      <c r="E375" s="231" t="s">
        <v>5866</v>
      </c>
      <c r="F375" s="232" t="s">
        <v>5867</v>
      </c>
      <c r="G375" s="233" t="s">
        <v>1676</v>
      </c>
      <c r="H375" s="234">
        <v>1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42</v>
      </c>
      <c r="O375" s="92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119</v>
      </c>
      <c r="AT375" s="242" t="s">
        <v>283</v>
      </c>
      <c r="AU375" s="242" t="s">
        <v>86</v>
      </c>
      <c r="AY375" s="18" t="s">
        <v>281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84</v>
      </c>
      <c r="BK375" s="243">
        <f>ROUND(I375*H375,2)</f>
        <v>0</v>
      </c>
      <c r="BL375" s="18" t="s">
        <v>119</v>
      </c>
      <c r="BM375" s="242" t="s">
        <v>5868</v>
      </c>
    </row>
    <row r="376" s="2" customFormat="1" ht="16.5" customHeight="1">
      <c r="A376" s="39"/>
      <c r="B376" s="40"/>
      <c r="C376" s="230" t="s">
        <v>3064</v>
      </c>
      <c r="D376" s="230" t="s">
        <v>283</v>
      </c>
      <c r="E376" s="231" t="s">
        <v>5869</v>
      </c>
      <c r="F376" s="232" t="s">
        <v>5870</v>
      </c>
      <c r="G376" s="233" t="s">
        <v>1676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283</v>
      </c>
      <c r="AU376" s="242" t="s">
        <v>86</v>
      </c>
      <c r="AY376" s="18" t="s">
        <v>281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5871</v>
      </c>
    </row>
    <row r="377" s="2" customFormat="1" ht="24.15" customHeight="1">
      <c r="A377" s="39"/>
      <c r="B377" s="40"/>
      <c r="C377" s="230" t="s">
        <v>3067</v>
      </c>
      <c r="D377" s="230" t="s">
        <v>283</v>
      </c>
      <c r="E377" s="231" t="s">
        <v>5872</v>
      </c>
      <c r="F377" s="232" t="s">
        <v>2895</v>
      </c>
      <c r="G377" s="233" t="s">
        <v>1676</v>
      </c>
      <c r="H377" s="234">
        <v>2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42</v>
      </c>
      <c r="O377" s="92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119</v>
      </c>
      <c r="AT377" s="242" t="s">
        <v>283</v>
      </c>
      <c r="AU377" s="242" t="s">
        <v>86</v>
      </c>
      <c r="AY377" s="18" t="s">
        <v>281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8" t="s">
        <v>84</v>
      </c>
      <c r="BK377" s="243">
        <f>ROUND(I377*H377,2)</f>
        <v>0</v>
      </c>
      <c r="BL377" s="18" t="s">
        <v>119</v>
      </c>
      <c r="BM377" s="242" t="s">
        <v>5873</v>
      </c>
    </row>
    <row r="378" s="2" customFormat="1" ht="24.15" customHeight="1">
      <c r="A378" s="39"/>
      <c r="B378" s="40"/>
      <c r="C378" s="230" t="s">
        <v>3070</v>
      </c>
      <c r="D378" s="230" t="s">
        <v>283</v>
      </c>
      <c r="E378" s="231" t="s">
        <v>5874</v>
      </c>
      <c r="F378" s="232" t="s">
        <v>2898</v>
      </c>
      <c r="G378" s="233" t="s">
        <v>1676</v>
      </c>
      <c r="H378" s="234">
        <v>12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283</v>
      </c>
      <c r="AU378" s="242" t="s">
        <v>86</v>
      </c>
      <c r="AY378" s="18" t="s">
        <v>281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5875</v>
      </c>
    </row>
    <row r="379" s="2" customFormat="1" ht="16.5" customHeight="1">
      <c r="A379" s="39"/>
      <c r="B379" s="40"/>
      <c r="C379" s="230" t="s">
        <v>3073</v>
      </c>
      <c r="D379" s="230" t="s">
        <v>283</v>
      </c>
      <c r="E379" s="231" t="s">
        <v>5876</v>
      </c>
      <c r="F379" s="232" t="s">
        <v>2521</v>
      </c>
      <c r="G379" s="233" t="s">
        <v>1676</v>
      </c>
      <c r="H379" s="234">
        <v>14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283</v>
      </c>
      <c r="AU379" s="242" t="s">
        <v>86</v>
      </c>
      <c r="AY379" s="18" t="s">
        <v>281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5877</v>
      </c>
    </row>
    <row r="380" s="2" customFormat="1" ht="16.5" customHeight="1">
      <c r="A380" s="39"/>
      <c r="B380" s="40"/>
      <c r="C380" s="230" t="s">
        <v>3076</v>
      </c>
      <c r="D380" s="230" t="s">
        <v>283</v>
      </c>
      <c r="E380" s="231" t="s">
        <v>5878</v>
      </c>
      <c r="F380" s="232" t="s">
        <v>2524</v>
      </c>
      <c r="G380" s="233" t="s">
        <v>2494</v>
      </c>
      <c r="H380" s="234">
        <v>1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283</v>
      </c>
      <c r="AU380" s="242" t="s">
        <v>86</v>
      </c>
      <c r="AY380" s="18" t="s">
        <v>281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5879</v>
      </c>
    </row>
    <row r="381" s="2" customFormat="1" ht="16.5" customHeight="1">
      <c r="A381" s="39"/>
      <c r="B381" s="40"/>
      <c r="C381" s="230" t="s">
        <v>3079</v>
      </c>
      <c r="D381" s="230" t="s">
        <v>283</v>
      </c>
      <c r="E381" s="231" t="s">
        <v>5880</v>
      </c>
      <c r="F381" s="232" t="s">
        <v>2527</v>
      </c>
      <c r="G381" s="233" t="s">
        <v>1676</v>
      </c>
      <c r="H381" s="234">
        <v>15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283</v>
      </c>
      <c r="AU381" s="242" t="s">
        <v>86</v>
      </c>
      <c r="AY381" s="18" t="s">
        <v>281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5881</v>
      </c>
    </row>
    <row r="382" s="2" customFormat="1" ht="24.15" customHeight="1">
      <c r="A382" s="39"/>
      <c r="B382" s="40"/>
      <c r="C382" s="230" t="s">
        <v>3083</v>
      </c>
      <c r="D382" s="230" t="s">
        <v>283</v>
      </c>
      <c r="E382" s="231" t="s">
        <v>5882</v>
      </c>
      <c r="F382" s="232" t="s">
        <v>2533</v>
      </c>
      <c r="G382" s="233" t="s">
        <v>1697</v>
      </c>
      <c r="H382" s="234">
        <v>135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283</v>
      </c>
      <c r="AU382" s="242" t="s">
        <v>86</v>
      </c>
      <c r="AY382" s="18" t="s">
        <v>281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5883</v>
      </c>
    </row>
    <row r="383" s="2" customFormat="1" ht="16.5" customHeight="1">
      <c r="A383" s="39"/>
      <c r="B383" s="40"/>
      <c r="C383" s="230" t="s">
        <v>3086</v>
      </c>
      <c r="D383" s="230" t="s">
        <v>283</v>
      </c>
      <c r="E383" s="231" t="s">
        <v>5884</v>
      </c>
      <c r="F383" s="232" t="s">
        <v>2536</v>
      </c>
      <c r="G383" s="233" t="s">
        <v>2494</v>
      </c>
      <c r="H383" s="234">
        <v>15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283</v>
      </c>
      <c r="AU383" s="242" t="s">
        <v>86</v>
      </c>
      <c r="AY383" s="18" t="s">
        <v>281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5885</v>
      </c>
    </row>
    <row r="384" s="2" customFormat="1" ht="16.5" customHeight="1">
      <c r="A384" s="39"/>
      <c r="B384" s="40"/>
      <c r="C384" s="230" t="s">
        <v>3090</v>
      </c>
      <c r="D384" s="230" t="s">
        <v>283</v>
      </c>
      <c r="E384" s="231" t="s">
        <v>5886</v>
      </c>
      <c r="F384" s="232" t="s">
        <v>2539</v>
      </c>
      <c r="G384" s="233" t="s">
        <v>2494</v>
      </c>
      <c r="H384" s="234">
        <v>1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283</v>
      </c>
      <c r="AU384" s="242" t="s">
        <v>86</v>
      </c>
      <c r="AY384" s="18" t="s">
        <v>281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5887</v>
      </c>
    </row>
    <row r="385" s="2" customFormat="1" ht="16.5" customHeight="1">
      <c r="A385" s="39"/>
      <c r="B385" s="40"/>
      <c r="C385" s="230" t="s">
        <v>3093</v>
      </c>
      <c r="D385" s="230" t="s">
        <v>283</v>
      </c>
      <c r="E385" s="231" t="s">
        <v>5888</v>
      </c>
      <c r="F385" s="232" t="s">
        <v>2577</v>
      </c>
      <c r="G385" s="233" t="s">
        <v>2494</v>
      </c>
      <c r="H385" s="234">
        <v>1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283</v>
      </c>
      <c r="AU385" s="242" t="s">
        <v>86</v>
      </c>
      <c r="AY385" s="18" t="s">
        <v>281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5889</v>
      </c>
    </row>
    <row r="386" s="2" customFormat="1" ht="16.5" customHeight="1">
      <c r="A386" s="39"/>
      <c r="B386" s="40"/>
      <c r="C386" s="230" t="s">
        <v>3096</v>
      </c>
      <c r="D386" s="230" t="s">
        <v>283</v>
      </c>
      <c r="E386" s="231" t="s">
        <v>2971</v>
      </c>
      <c r="F386" s="232" t="s">
        <v>2601</v>
      </c>
      <c r="G386" s="233" t="s">
        <v>1421</v>
      </c>
      <c r="H386" s="234">
        <v>1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283</v>
      </c>
      <c r="AU386" s="242" t="s">
        <v>86</v>
      </c>
      <c r="AY386" s="18" t="s">
        <v>281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5890</v>
      </c>
    </row>
    <row r="387" s="12" customFormat="1" ht="22.8" customHeight="1">
      <c r="A387" s="12"/>
      <c r="B387" s="214"/>
      <c r="C387" s="215"/>
      <c r="D387" s="216" t="s">
        <v>76</v>
      </c>
      <c r="E387" s="228" t="s">
        <v>5891</v>
      </c>
      <c r="F387" s="228" t="s">
        <v>5892</v>
      </c>
      <c r="G387" s="215"/>
      <c r="H387" s="215"/>
      <c r="I387" s="218"/>
      <c r="J387" s="229">
        <f>BK387</f>
        <v>0</v>
      </c>
      <c r="K387" s="215"/>
      <c r="L387" s="220"/>
      <c r="M387" s="221"/>
      <c r="N387" s="222"/>
      <c r="O387" s="222"/>
      <c r="P387" s="223">
        <f>SUM(P388:P400)</f>
        <v>0</v>
      </c>
      <c r="Q387" s="222"/>
      <c r="R387" s="223">
        <f>SUM(R388:R400)</f>
        <v>0</v>
      </c>
      <c r="S387" s="222"/>
      <c r="T387" s="224">
        <f>SUM(T388:T400)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5" t="s">
        <v>84</v>
      </c>
      <c r="AT387" s="226" t="s">
        <v>76</v>
      </c>
      <c r="AU387" s="226" t="s">
        <v>84</v>
      </c>
      <c r="AY387" s="225" t="s">
        <v>281</v>
      </c>
      <c r="BK387" s="227">
        <f>SUM(BK388:BK400)</f>
        <v>0</v>
      </c>
    </row>
    <row r="388" s="2" customFormat="1" ht="24.15" customHeight="1">
      <c r="A388" s="39"/>
      <c r="B388" s="40"/>
      <c r="C388" s="230" t="s">
        <v>3099</v>
      </c>
      <c r="D388" s="230" t="s">
        <v>283</v>
      </c>
      <c r="E388" s="231" t="s">
        <v>5893</v>
      </c>
      <c r="F388" s="232" t="s">
        <v>5867</v>
      </c>
      <c r="G388" s="233" t="s">
        <v>1676</v>
      </c>
      <c r="H388" s="234">
        <v>1</v>
      </c>
      <c r="I388" s="235"/>
      <c r="J388" s="236">
        <f>ROUND(I388*H388,2)</f>
        <v>0</v>
      </c>
      <c r="K388" s="237"/>
      <c r="L388" s="45"/>
      <c r="M388" s="238" t="s">
        <v>1</v>
      </c>
      <c r="N388" s="239" t="s">
        <v>42</v>
      </c>
      <c r="O388" s="92"/>
      <c r="P388" s="240">
        <f>O388*H388</f>
        <v>0</v>
      </c>
      <c r="Q388" s="240">
        <v>0</v>
      </c>
      <c r="R388" s="240">
        <f>Q388*H388</f>
        <v>0</v>
      </c>
      <c r="S388" s="240">
        <v>0</v>
      </c>
      <c r="T388" s="24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2" t="s">
        <v>119</v>
      </c>
      <c r="AT388" s="242" t="s">
        <v>283</v>
      </c>
      <c r="AU388" s="242" t="s">
        <v>86</v>
      </c>
      <c r="AY388" s="18" t="s">
        <v>281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8" t="s">
        <v>84</v>
      </c>
      <c r="BK388" s="243">
        <f>ROUND(I388*H388,2)</f>
        <v>0</v>
      </c>
      <c r="BL388" s="18" t="s">
        <v>119</v>
      </c>
      <c r="BM388" s="242" t="s">
        <v>5894</v>
      </c>
    </row>
    <row r="389" s="2" customFormat="1" ht="16.5" customHeight="1">
      <c r="A389" s="39"/>
      <c r="B389" s="40"/>
      <c r="C389" s="230" t="s">
        <v>3102</v>
      </c>
      <c r="D389" s="230" t="s">
        <v>283</v>
      </c>
      <c r="E389" s="231" t="s">
        <v>5895</v>
      </c>
      <c r="F389" s="232" t="s">
        <v>5870</v>
      </c>
      <c r="G389" s="233" t="s">
        <v>1676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283</v>
      </c>
      <c r="AU389" s="242" t="s">
        <v>86</v>
      </c>
      <c r="AY389" s="18" t="s">
        <v>281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5896</v>
      </c>
    </row>
    <row r="390" s="2" customFormat="1" ht="24.15" customHeight="1">
      <c r="A390" s="39"/>
      <c r="B390" s="40"/>
      <c r="C390" s="230" t="s">
        <v>3106</v>
      </c>
      <c r="D390" s="230" t="s">
        <v>283</v>
      </c>
      <c r="E390" s="231" t="s">
        <v>5897</v>
      </c>
      <c r="F390" s="232" t="s">
        <v>2895</v>
      </c>
      <c r="G390" s="233" t="s">
        <v>1676</v>
      </c>
      <c r="H390" s="234">
        <v>11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283</v>
      </c>
      <c r="AU390" s="242" t="s">
        <v>86</v>
      </c>
      <c r="AY390" s="18" t="s">
        <v>281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5898</v>
      </c>
    </row>
    <row r="391" s="2" customFormat="1" ht="24.15" customHeight="1">
      <c r="A391" s="39"/>
      <c r="B391" s="40"/>
      <c r="C391" s="230" t="s">
        <v>3109</v>
      </c>
      <c r="D391" s="230" t="s">
        <v>283</v>
      </c>
      <c r="E391" s="231" t="s">
        <v>5899</v>
      </c>
      <c r="F391" s="232" t="s">
        <v>2898</v>
      </c>
      <c r="G391" s="233" t="s">
        <v>1676</v>
      </c>
      <c r="H391" s="234">
        <v>6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283</v>
      </c>
      <c r="AU391" s="242" t="s">
        <v>86</v>
      </c>
      <c r="AY391" s="18" t="s">
        <v>281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5900</v>
      </c>
    </row>
    <row r="392" s="2" customFormat="1" ht="16.5" customHeight="1">
      <c r="A392" s="39"/>
      <c r="B392" s="40"/>
      <c r="C392" s="230" t="s">
        <v>3112</v>
      </c>
      <c r="D392" s="230" t="s">
        <v>283</v>
      </c>
      <c r="E392" s="231" t="s">
        <v>5901</v>
      </c>
      <c r="F392" s="232" t="s">
        <v>2521</v>
      </c>
      <c r="G392" s="233" t="s">
        <v>1676</v>
      </c>
      <c r="H392" s="234">
        <v>17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283</v>
      </c>
      <c r="AU392" s="242" t="s">
        <v>86</v>
      </c>
      <c r="AY392" s="18" t="s">
        <v>281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5902</v>
      </c>
    </row>
    <row r="393" s="2" customFormat="1" ht="16.5" customHeight="1">
      <c r="A393" s="39"/>
      <c r="B393" s="40"/>
      <c r="C393" s="230" t="s">
        <v>3117</v>
      </c>
      <c r="D393" s="230" t="s">
        <v>283</v>
      </c>
      <c r="E393" s="231" t="s">
        <v>5903</v>
      </c>
      <c r="F393" s="232" t="s">
        <v>2524</v>
      </c>
      <c r="G393" s="233" t="s">
        <v>2494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283</v>
      </c>
      <c r="AU393" s="242" t="s">
        <v>86</v>
      </c>
      <c r="AY393" s="18" t="s">
        <v>281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5904</v>
      </c>
    </row>
    <row r="394" s="2" customFormat="1" ht="16.5" customHeight="1">
      <c r="A394" s="39"/>
      <c r="B394" s="40"/>
      <c r="C394" s="230" t="s">
        <v>3121</v>
      </c>
      <c r="D394" s="230" t="s">
        <v>283</v>
      </c>
      <c r="E394" s="231" t="s">
        <v>5905</v>
      </c>
      <c r="F394" s="232" t="s">
        <v>2530</v>
      </c>
      <c r="G394" s="233" t="s">
        <v>2494</v>
      </c>
      <c r="H394" s="234">
        <v>1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283</v>
      </c>
      <c r="AU394" s="242" t="s">
        <v>86</v>
      </c>
      <c r="AY394" s="18" t="s">
        <v>281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5906</v>
      </c>
    </row>
    <row r="395" s="2" customFormat="1" ht="16.5" customHeight="1">
      <c r="A395" s="39"/>
      <c r="B395" s="40"/>
      <c r="C395" s="230" t="s">
        <v>3125</v>
      </c>
      <c r="D395" s="230" t="s">
        <v>283</v>
      </c>
      <c r="E395" s="231" t="s">
        <v>5907</v>
      </c>
      <c r="F395" s="232" t="s">
        <v>2527</v>
      </c>
      <c r="G395" s="233" t="s">
        <v>1676</v>
      </c>
      <c r="H395" s="234">
        <v>17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283</v>
      </c>
      <c r="AU395" s="242" t="s">
        <v>86</v>
      </c>
      <c r="AY395" s="18" t="s">
        <v>281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5908</v>
      </c>
    </row>
    <row r="396" s="2" customFormat="1" ht="24.15" customHeight="1">
      <c r="A396" s="39"/>
      <c r="B396" s="40"/>
      <c r="C396" s="230" t="s">
        <v>3129</v>
      </c>
      <c r="D396" s="230" t="s">
        <v>283</v>
      </c>
      <c r="E396" s="231" t="s">
        <v>5909</v>
      </c>
      <c r="F396" s="232" t="s">
        <v>2533</v>
      </c>
      <c r="G396" s="233" t="s">
        <v>1697</v>
      </c>
      <c r="H396" s="234">
        <v>1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283</v>
      </c>
      <c r="AU396" s="242" t="s">
        <v>86</v>
      </c>
      <c r="AY396" s="18" t="s">
        <v>281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5910</v>
      </c>
    </row>
    <row r="397" s="2" customFormat="1" ht="16.5" customHeight="1">
      <c r="A397" s="39"/>
      <c r="B397" s="40"/>
      <c r="C397" s="230" t="s">
        <v>3133</v>
      </c>
      <c r="D397" s="230" t="s">
        <v>283</v>
      </c>
      <c r="E397" s="231" t="s">
        <v>5911</v>
      </c>
      <c r="F397" s="232" t="s">
        <v>2536</v>
      </c>
      <c r="G397" s="233" t="s">
        <v>2494</v>
      </c>
      <c r="H397" s="234">
        <v>18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283</v>
      </c>
      <c r="AU397" s="242" t="s">
        <v>86</v>
      </c>
      <c r="AY397" s="18" t="s">
        <v>281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5912</v>
      </c>
    </row>
    <row r="398" s="2" customFormat="1" ht="16.5" customHeight="1">
      <c r="A398" s="39"/>
      <c r="B398" s="40"/>
      <c r="C398" s="230" t="s">
        <v>3137</v>
      </c>
      <c r="D398" s="230" t="s">
        <v>283</v>
      </c>
      <c r="E398" s="231" t="s">
        <v>5913</v>
      </c>
      <c r="F398" s="232" t="s">
        <v>2539</v>
      </c>
      <c r="G398" s="233" t="s">
        <v>2494</v>
      </c>
      <c r="H398" s="234">
        <v>1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283</v>
      </c>
      <c r="AU398" s="242" t="s">
        <v>86</v>
      </c>
      <c r="AY398" s="18" t="s">
        <v>281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5914</v>
      </c>
    </row>
    <row r="399" s="2" customFormat="1" ht="16.5" customHeight="1">
      <c r="A399" s="39"/>
      <c r="B399" s="40"/>
      <c r="C399" s="230" t="s">
        <v>3140</v>
      </c>
      <c r="D399" s="230" t="s">
        <v>283</v>
      </c>
      <c r="E399" s="231" t="s">
        <v>5915</v>
      </c>
      <c r="F399" s="232" t="s">
        <v>2577</v>
      </c>
      <c r="G399" s="233" t="s">
        <v>2494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283</v>
      </c>
      <c r="AU399" s="242" t="s">
        <v>86</v>
      </c>
      <c r="AY399" s="18" t="s">
        <v>281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5916</v>
      </c>
    </row>
    <row r="400" s="2" customFormat="1" ht="16.5" customHeight="1">
      <c r="A400" s="39"/>
      <c r="B400" s="40"/>
      <c r="C400" s="230" t="s">
        <v>3143</v>
      </c>
      <c r="D400" s="230" t="s">
        <v>283</v>
      </c>
      <c r="E400" s="231" t="s">
        <v>2971</v>
      </c>
      <c r="F400" s="232" t="s">
        <v>2601</v>
      </c>
      <c r="G400" s="233" t="s">
        <v>1421</v>
      </c>
      <c r="H400" s="234">
        <v>1</v>
      </c>
      <c r="I400" s="235"/>
      <c r="J400" s="236">
        <f>ROUND(I400*H400,2)</f>
        <v>0</v>
      </c>
      <c r="K400" s="237"/>
      <c r="L400" s="45"/>
      <c r="M400" s="307" t="s">
        <v>1</v>
      </c>
      <c r="N400" s="308" t="s">
        <v>42</v>
      </c>
      <c r="O400" s="309"/>
      <c r="P400" s="310">
        <f>O400*H400</f>
        <v>0</v>
      </c>
      <c r="Q400" s="310">
        <v>0</v>
      </c>
      <c r="R400" s="310">
        <f>Q400*H400</f>
        <v>0</v>
      </c>
      <c r="S400" s="310">
        <v>0</v>
      </c>
      <c r="T400" s="31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2" t="s">
        <v>119</v>
      </c>
      <c r="AT400" s="242" t="s">
        <v>283</v>
      </c>
      <c r="AU400" s="242" t="s">
        <v>86</v>
      </c>
      <c r="AY400" s="18" t="s">
        <v>281</v>
      </c>
      <c r="BE400" s="243">
        <f>IF(N400="základní",J400,0)</f>
        <v>0</v>
      </c>
      <c r="BF400" s="243">
        <f>IF(N400="snížená",J400,0)</f>
        <v>0</v>
      </c>
      <c r="BG400" s="243">
        <f>IF(N400="zákl. přenesená",J400,0)</f>
        <v>0</v>
      </c>
      <c r="BH400" s="243">
        <f>IF(N400="sníž. přenesená",J400,0)</f>
        <v>0</v>
      </c>
      <c r="BI400" s="243">
        <f>IF(N400="nulová",J400,0)</f>
        <v>0</v>
      </c>
      <c r="BJ400" s="18" t="s">
        <v>84</v>
      </c>
      <c r="BK400" s="243">
        <f>ROUND(I400*H400,2)</f>
        <v>0</v>
      </c>
      <c r="BL400" s="18" t="s">
        <v>119</v>
      </c>
      <c r="BM400" s="242" t="s">
        <v>5917</v>
      </c>
    </row>
    <row r="401" s="2" customFormat="1" ht="6.96" customHeight="1">
      <c r="A401" s="39"/>
      <c r="B401" s="67"/>
      <c r="C401" s="68"/>
      <c r="D401" s="68"/>
      <c r="E401" s="68"/>
      <c r="F401" s="68"/>
      <c r="G401" s="68"/>
      <c r="H401" s="68"/>
      <c r="I401" s="68"/>
      <c r="J401" s="68"/>
      <c r="K401" s="68"/>
      <c r="L401" s="45"/>
      <c r="M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</sheetData>
  <sheetProtection sheet="1" autoFilter="0" formatColumns="0" formatRows="0" objects="1" scenarios="1" spinCount="100000" saltValue="0nb3B26QAgNXAnO/dqIDBHOnLeAcHTYC/AN182LPw5kWJeJfTFrpl8UWmVetPzKJJf5x6V1RSegd/irjrNqqsw==" hashValue="4IpipnRqNk3O0qZw6joKt5D5AYPAADBAmnJb3Z6gQ4GlAzeK1TrOb+F72/QeFc5C2Y/xnAOO54AMyPKdbA7LzA==" algorithmName="SHA-512" password="CC35"/>
  <autoFilter ref="C137:K4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5918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ROUND((SUM(BE125:BE194)),  2)</f>
        <v>0</v>
      </c>
      <c r="G37" s="39"/>
      <c r="H37" s="39"/>
      <c r="I37" s="166">
        <v>0.20999999999999999</v>
      </c>
      <c r="J37" s="165">
        <f>ROUND(((SUM(BE125:BE194))*I37),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ROUND((SUM(BF125:BF194)),  2)</f>
        <v>0</v>
      </c>
      <c r="G38" s="39"/>
      <c r="H38" s="39"/>
      <c r="I38" s="166">
        <v>0.12</v>
      </c>
      <c r="J38" s="165">
        <f>ROUND(((SUM(BF125:BF194))*I38),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II.1.2.5 -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3323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II.1.2.5 -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SUM(P127:P194)</f>
        <v>0</v>
      </c>
      <c r="Q126" s="222"/>
      <c r="R126" s="223">
        <f>SUM(R127:R194)</f>
        <v>0</v>
      </c>
      <c r="S126" s="222"/>
      <c r="T126" s="224">
        <f>SUM(T127:T194)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SUM(BK127:BK194)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3324</v>
      </c>
      <c r="F127" s="232" t="s">
        <v>3325</v>
      </c>
      <c r="G127" s="233" t="s">
        <v>1676</v>
      </c>
      <c r="H127" s="234">
        <v>485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5919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3327</v>
      </c>
      <c r="F128" s="232" t="s">
        <v>3328</v>
      </c>
      <c r="G128" s="233" t="s">
        <v>1421</v>
      </c>
      <c r="H128" s="234">
        <v>51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5920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3330</v>
      </c>
      <c r="F129" s="232" t="s">
        <v>3331</v>
      </c>
      <c r="G129" s="233" t="s">
        <v>1421</v>
      </c>
      <c r="H129" s="234">
        <v>139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5921</v>
      </c>
    </row>
    <row r="130" s="2" customFormat="1" ht="16.5" customHeight="1">
      <c r="A130" s="39"/>
      <c r="B130" s="40"/>
      <c r="C130" s="281" t="s">
        <v>119</v>
      </c>
      <c r="D130" s="281" t="s">
        <v>1084</v>
      </c>
      <c r="E130" s="282" t="s">
        <v>3333</v>
      </c>
      <c r="F130" s="283" t="s">
        <v>3334</v>
      </c>
      <c r="G130" s="284" t="s">
        <v>1676</v>
      </c>
      <c r="H130" s="285">
        <v>51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1084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5922</v>
      </c>
    </row>
    <row r="131" s="2" customFormat="1" ht="16.5" customHeight="1">
      <c r="A131" s="39"/>
      <c r="B131" s="40"/>
      <c r="C131" s="281" t="s">
        <v>301</v>
      </c>
      <c r="D131" s="281" t="s">
        <v>1084</v>
      </c>
      <c r="E131" s="282" t="s">
        <v>3336</v>
      </c>
      <c r="F131" s="283" t="s">
        <v>3337</v>
      </c>
      <c r="G131" s="284" t="s">
        <v>1676</v>
      </c>
      <c r="H131" s="285">
        <v>38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1084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5923</v>
      </c>
    </row>
    <row r="132" s="2" customFormat="1" ht="16.5" customHeight="1">
      <c r="A132" s="39"/>
      <c r="B132" s="40"/>
      <c r="C132" s="281" t="s">
        <v>307</v>
      </c>
      <c r="D132" s="281" t="s">
        <v>1084</v>
      </c>
      <c r="E132" s="282" t="s">
        <v>3339</v>
      </c>
      <c r="F132" s="283" t="s">
        <v>3340</v>
      </c>
      <c r="G132" s="284" t="s">
        <v>1676</v>
      </c>
      <c r="H132" s="285">
        <v>13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1084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5924</v>
      </c>
    </row>
    <row r="133" s="2" customFormat="1" ht="16.5" customHeight="1">
      <c r="A133" s="39"/>
      <c r="B133" s="40"/>
      <c r="C133" s="281" t="s">
        <v>313</v>
      </c>
      <c r="D133" s="281" t="s">
        <v>1084</v>
      </c>
      <c r="E133" s="282" t="s">
        <v>3342</v>
      </c>
      <c r="F133" s="283" t="s">
        <v>3343</v>
      </c>
      <c r="G133" s="284" t="s">
        <v>1676</v>
      </c>
      <c r="H133" s="285">
        <v>15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1084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5925</v>
      </c>
    </row>
    <row r="134" s="2" customFormat="1" ht="16.5" customHeight="1">
      <c r="A134" s="39"/>
      <c r="B134" s="40"/>
      <c r="C134" s="281" t="s">
        <v>318</v>
      </c>
      <c r="D134" s="281" t="s">
        <v>1084</v>
      </c>
      <c r="E134" s="282" t="s">
        <v>3348</v>
      </c>
      <c r="F134" s="283" t="s">
        <v>3349</v>
      </c>
      <c r="G134" s="284" t="s">
        <v>1676</v>
      </c>
      <c r="H134" s="285">
        <v>2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1084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5926</v>
      </c>
    </row>
    <row r="135" s="2" customFormat="1" ht="16.5" customHeight="1">
      <c r="A135" s="39"/>
      <c r="B135" s="40"/>
      <c r="C135" s="281" t="s">
        <v>311</v>
      </c>
      <c r="D135" s="281" t="s">
        <v>1084</v>
      </c>
      <c r="E135" s="282" t="s">
        <v>3351</v>
      </c>
      <c r="F135" s="283" t="s">
        <v>3352</v>
      </c>
      <c r="G135" s="284" t="s">
        <v>1676</v>
      </c>
      <c r="H135" s="285">
        <v>5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1084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5927</v>
      </c>
    </row>
    <row r="136" s="2" customFormat="1" ht="16.5" customHeight="1">
      <c r="A136" s="39"/>
      <c r="B136" s="40"/>
      <c r="C136" s="281" t="s">
        <v>328</v>
      </c>
      <c r="D136" s="281" t="s">
        <v>1084</v>
      </c>
      <c r="E136" s="282" t="s">
        <v>3357</v>
      </c>
      <c r="F136" s="283" t="s">
        <v>3358</v>
      </c>
      <c r="G136" s="284" t="s">
        <v>1676</v>
      </c>
      <c r="H136" s="285">
        <v>22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1084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5928</v>
      </c>
    </row>
    <row r="137" s="2" customFormat="1" ht="16.5" customHeight="1">
      <c r="A137" s="39"/>
      <c r="B137" s="40"/>
      <c r="C137" s="281" t="s">
        <v>375</v>
      </c>
      <c r="D137" s="281" t="s">
        <v>1084</v>
      </c>
      <c r="E137" s="282" t="s">
        <v>3360</v>
      </c>
      <c r="F137" s="283" t="s">
        <v>3361</v>
      </c>
      <c r="G137" s="284" t="s">
        <v>1676</v>
      </c>
      <c r="H137" s="285">
        <v>9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1084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5929</v>
      </c>
    </row>
    <row r="138" s="2" customFormat="1" ht="16.5" customHeight="1">
      <c r="A138" s="39"/>
      <c r="B138" s="40"/>
      <c r="C138" s="281" t="s">
        <v>8</v>
      </c>
      <c r="D138" s="281" t="s">
        <v>1084</v>
      </c>
      <c r="E138" s="282" t="s">
        <v>3366</v>
      </c>
      <c r="F138" s="283" t="s">
        <v>3367</v>
      </c>
      <c r="G138" s="284" t="s">
        <v>1676</v>
      </c>
      <c r="H138" s="285">
        <v>5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1084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5930</v>
      </c>
    </row>
    <row r="139" s="2" customFormat="1" ht="16.5" customHeight="1">
      <c r="A139" s="39"/>
      <c r="B139" s="40"/>
      <c r="C139" s="281" t="s">
        <v>407</v>
      </c>
      <c r="D139" s="281" t="s">
        <v>1084</v>
      </c>
      <c r="E139" s="282" t="s">
        <v>3369</v>
      </c>
      <c r="F139" s="283" t="s">
        <v>3370</v>
      </c>
      <c r="G139" s="284" t="s">
        <v>1676</v>
      </c>
      <c r="H139" s="285">
        <v>15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1084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5931</v>
      </c>
    </row>
    <row r="140" s="2" customFormat="1" ht="16.5" customHeight="1">
      <c r="A140" s="39"/>
      <c r="B140" s="40"/>
      <c r="C140" s="281" t="s">
        <v>413</v>
      </c>
      <c r="D140" s="281" t="s">
        <v>1084</v>
      </c>
      <c r="E140" s="282" t="s">
        <v>3378</v>
      </c>
      <c r="F140" s="283" t="s">
        <v>3379</v>
      </c>
      <c r="G140" s="284" t="s">
        <v>1676</v>
      </c>
      <c r="H140" s="285">
        <v>75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1084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5932</v>
      </c>
    </row>
    <row r="141" s="2" customFormat="1" ht="16.5" customHeight="1">
      <c r="A141" s="39"/>
      <c r="B141" s="40"/>
      <c r="C141" s="281" t="s">
        <v>418</v>
      </c>
      <c r="D141" s="281" t="s">
        <v>1084</v>
      </c>
      <c r="E141" s="282" t="s">
        <v>3384</v>
      </c>
      <c r="F141" s="283" t="s">
        <v>3385</v>
      </c>
      <c r="G141" s="284" t="s">
        <v>1676</v>
      </c>
      <c r="H141" s="285">
        <v>67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1084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5933</v>
      </c>
    </row>
    <row r="142" s="2" customFormat="1" ht="16.5" customHeight="1">
      <c r="A142" s="39"/>
      <c r="B142" s="40"/>
      <c r="C142" s="281" t="s">
        <v>605</v>
      </c>
      <c r="D142" s="281" t="s">
        <v>1084</v>
      </c>
      <c r="E142" s="282" t="s">
        <v>3387</v>
      </c>
      <c r="F142" s="283" t="s">
        <v>3388</v>
      </c>
      <c r="G142" s="284" t="s">
        <v>1676</v>
      </c>
      <c r="H142" s="285">
        <v>84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1084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5934</v>
      </c>
    </row>
    <row r="143" s="2" customFormat="1" ht="16.5" customHeight="1">
      <c r="A143" s="39"/>
      <c r="B143" s="40"/>
      <c r="C143" s="281" t="s">
        <v>610</v>
      </c>
      <c r="D143" s="281" t="s">
        <v>1084</v>
      </c>
      <c r="E143" s="282" t="s">
        <v>3390</v>
      </c>
      <c r="F143" s="283" t="s">
        <v>3391</v>
      </c>
      <c r="G143" s="284" t="s">
        <v>1676</v>
      </c>
      <c r="H143" s="285">
        <v>2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1084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5935</v>
      </c>
    </row>
    <row r="144" s="2" customFormat="1" ht="16.5" customHeight="1">
      <c r="A144" s="39"/>
      <c r="B144" s="40"/>
      <c r="C144" s="281" t="s">
        <v>614</v>
      </c>
      <c r="D144" s="281" t="s">
        <v>1084</v>
      </c>
      <c r="E144" s="282" t="s">
        <v>3393</v>
      </c>
      <c r="F144" s="283" t="s">
        <v>3394</v>
      </c>
      <c r="G144" s="284" t="s">
        <v>1676</v>
      </c>
      <c r="H144" s="285">
        <v>22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1084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5936</v>
      </c>
    </row>
    <row r="145" s="2" customFormat="1" ht="16.5" customHeight="1">
      <c r="A145" s="39"/>
      <c r="B145" s="40"/>
      <c r="C145" s="281" t="s">
        <v>619</v>
      </c>
      <c r="D145" s="281" t="s">
        <v>1084</v>
      </c>
      <c r="E145" s="282" t="s">
        <v>3396</v>
      </c>
      <c r="F145" s="283" t="s">
        <v>3397</v>
      </c>
      <c r="G145" s="284" t="s">
        <v>1676</v>
      </c>
      <c r="H145" s="285">
        <v>266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1084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5937</v>
      </c>
    </row>
    <row r="146" s="2" customFormat="1" ht="16.5" customHeight="1">
      <c r="A146" s="39"/>
      <c r="B146" s="40"/>
      <c r="C146" s="281" t="s">
        <v>624</v>
      </c>
      <c r="D146" s="281" t="s">
        <v>1084</v>
      </c>
      <c r="E146" s="282" t="s">
        <v>5938</v>
      </c>
      <c r="F146" s="283" t="s">
        <v>5939</v>
      </c>
      <c r="G146" s="284" t="s">
        <v>1676</v>
      </c>
      <c r="H146" s="285">
        <v>10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1084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5940</v>
      </c>
    </row>
    <row r="147" s="2" customFormat="1" ht="16.5" customHeight="1">
      <c r="A147" s="39"/>
      <c r="B147" s="40"/>
      <c r="C147" s="281" t="s">
        <v>7</v>
      </c>
      <c r="D147" s="281" t="s">
        <v>1084</v>
      </c>
      <c r="E147" s="282" t="s">
        <v>3399</v>
      </c>
      <c r="F147" s="283" t="s">
        <v>3400</v>
      </c>
      <c r="G147" s="284" t="s">
        <v>1676</v>
      </c>
      <c r="H147" s="285">
        <v>6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1084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5941</v>
      </c>
    </row>
    <row r="148" s="2" customFormat="1" ht="16.5" customHeight="1">
      <c r="A148" s="39"/>
      <c r="B148" s="40"/>
      <c r="C148" s="281" t="s">
        <v>633</v>
      </c>
      <c r="D148" s="281" t="s">
        <v>1084</v>
      </c>
      <c r="E148" s="282" t="s">
        <v>3411</v>
      </c>
      <c r="F148" s="283" t="s">
        <v>3412</v>
      </c>
      <c r="G148" s="284" t="s">
        <v>1676</v>
      </c>
      <c r="H148" s="285">
        <v>6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1084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5942</v>
      </c>
    </row>
    <row r="149" s="2" customFormat="1" ht="16.5" customHeight="1">
      <c r="A149" s="39"/>
      <c r="B149" s="40"/>
      <c r="C149" s="281" t="s">
        <v>638</v>
      </c>
      <c r="D149" s="281" t="s">
        <v>1084</v>
      </c>
      <c r="E149" s="282" t="s">
        <v>3414</v>
      </c>
      <c r="F149" s="283" t="s">
        <v>3415</v>
      </c>
      <c r="G149" s="284" t="s">
        <v>1676</v>
      </c>
      <c r="H149" s="285">
        <v>6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1084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5943</v>
      </c>
    </row>
    <row r="150" s="2" customFormat="1" ht="16.5" customHeight="1">
      <c r="A150" s="39"/>
      <c r="B150" s="40"/>
      <c r="C150" s="281" t="s">
        <v>643</v>
      </c>
      <c r="D150" s="281" t="s">
        <v>1084</v>
      </c>
      <c r="E150" s="282" t="s">
        <v>3423</v>
      </c>
      <c r="F150" s="283" t="s">
        <v>3424</v>
      </c>
      <c r="G150" s="284" t="s">
        <v>1676</v>
      </c>
      <c r="H150" s="285">
        <v>719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1084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5944</v>
      </c>
    </row>
    <row r="151" s="2" customFormat="1" ht="16.5" customHeight="1">
      <c r="A151" s="39"/>
      <c r="B151" s="40"/>
      <c r="C151" s="281" t="s">
        <v>653</v>
      </c>
      <c r="D151" s="281" t="s">
        <v>1084</v>
      </c>
      <c r="E151" s="282" t="s">
        <v>3426</v>
      </c>
      <c r="F151" s="283" t="s">
        <v>3427</v>
      </c>
      <c r="G151" s="284" t="s">
        <v>1676</v>
      </c>
      <c r="H151" s="285">
        <v>2157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1084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5945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3429</v>
      </c>
      <c r="F152" s="232" t="s">
        <v>3430</v>
      </c>
      <c r="G152" s="233" t="s">
        <v>1676</v>
      </c>
      <c r="H152" s="234">
        <v>444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5946</v>
      </c>
    </row>
    <row r="153" s="2" customFormat="1" ht="16.5" customHeight="1">
      <c r="A153" s="39"/>
      <c r="B153" s="40"/>
      <c r="C153" s="281" t="s">
        <v>675</v>
      </c>
      <c r="D153" s="281" t="s">
        <v>1084</v>
      </c>
      <c r="E153" s="282" t="s">
        <v>3432</v>
      </c>
      <c r="F153" s="283" t="s">
        <v>3433</v>
      </c>
      <c r="G153" s="284" t="s">
        <v>1676</v>
      </c>
      <c r="H153" s="285">
        <v>34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1084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5947</v>
      </c>
    </row>
    <row r="154" s="2" customFormat="1" ht="16.5" customHeight="1">
      <c r="A154" s="39"/>
      <c r="B154" s="40"/>
      <c r="C154" s="281" t="s">
        <v>682</v>
      </c>
      <c r="D154" s="281" t="s">
        <v>1084</v>
      </c>
      <c r="E154" s="282" t="s">
        <v>3435</v>
      </c>
      <c r="F154" s="283" t="s">
        <v>3436</v>
      </c>
      <c r="G154" s="284" t="s">
        <v>1676</v>
      </c>
      <c r="H154" s="285">
        <v>68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1084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5948</v>
      </c>
    </row>
    <row r="155" s="2" customFormat="1" ht="16.5" customHeight="1">
      <c r="A155" s="39"/>
      <c r="B155" s="40"/>
      <c r="C155" s="281" t="s">
        <v>688</v>
      </c>
      <c r="D155" s="281" t="s">
        <v>1084</v>
      </c>
      <c r="E155" s="282" t="s">
        <v>3438</v>
      </c>
      <c r="F155" s="283" t="s">
        <v>3439</v>
      </c>
      <c r="G155" s="284" t="s">
        <v>1676</v>
      </c>
      <c r="H155" s="285">
        <v>329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1084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5949</v>
      </c>
    </row>
    <row r="156" s="2" customFormat="1" ht="16.5" customHeight="1">
      <c r="A156" s="39"/>
      <c r="B156" s="40"/>
      <c r="C156" s="281" t="s">
        <v>694</v>
      </c>
      <c r="D156" s="281" t="s">
        <v>1084</v>
      </c>
      <c r="E156" s="282" t="s">
        <v>3441</v>
      </c>
      <c r="F156" s="283" t="s">
        <v>3442</v>
      </c>
      <c r="G156" s="284" t="s">
        <v>1676</v>
      </c>
      <c r="H156" s="285">
        <v>13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1084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5950</v>
      </c>
    </row>
    <row r="157" s="2" customFormat="1" ht="16.5" customHeight="1">
      <c r="A157" s="39"/>
      <c r="B157" s="40"/>
      <c r="C157" s="230" t="s">
        <v>700</v>
      </c>
      <c r="D157" s="230" t="s">
        <v>283</v>
      </c>
      <c r="E157" s="231" t="s">
        <v>3444</v>
      </c>
      <c r="F157" s="232" t="s">
        <v>3445</v>
      </c>
      <c r="G157" s="233" t="s">
        <v>1676</v>
      </c>
      <c r="H157" s="234">
        <v>93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5951</v>
      </c>
    </row>
    <row r="158" s="2" customFormat="1" ht="16.5" customHeight="1">
      <c r="A158" s="39"/>
      <c r="B158" s="40"/>
      <c r="C158" s="281" t="s">
        <v>706</v>
      </c>
      <c r="D158" s="281" t="s">
        <v>1084</v>
      </c>
      <c r="E158" s="282" t="s">
        <v>3447</v>
      </c>
      <c r="F158" s="283" t="s">
        <v>3448</v>
      </c>
      <c r="G158" s="284" t="s">
        <v>1676</v>
      </c>
      <c r="H158" s="285">
        <v>93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1084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5952</v>
      </c>
    </row>
    <row r="159" s="2" customFormat="1" ht="16.5" customHeight="1">
      <c r="A159" s="39"/>
      <c r="B159" s="40"/>
      <c r="C159" s="230" t="s">
        <v>712</v>
      </c>
      <c r="D159" s="230" t="s">
        <v>283</v>
      </c>
      <c r="E159" s="231" t="s">
        <v>3450</v>
      </c>
      <c r="F159" s="232" t="s">
        <v>3451</v>
      </c>
      <c r="G159" s="233" t="s">
        <v>1676</v>
      </c>
      <c r="H159" s="234">
        <v>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5953</v>
      </c>
    </row>
    <row r="160" s="2" customFormat="1" ht="16.5" customHeight="1">
      <c r="A160" s="39"/>
      <c r="B160" s="40"/>
      <c r="C160" s="281" t="s">
        <v>716</v>
      </c>
      <c r="D160" s="281" t="s">
        <v>1084</v>
      </c>
      <c r="E160" s="282" t="s">
        <v>3453</v>
      </c>
      <c r="F160" s="283" t="s">
        <v>3454</v>
      </c>
      <c r="G160" s="284" t="s">
        <v>1676</v>
      </c>
      <c r="H160" s="285">
        <v>5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1084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5954</v>
      </c>
    </row>
    <row r="161" s="2" customFormat="1" ht="16.5" customHeight="1">
      <c r="A161" s="39"/>
      <c r="B161" s="40"/>
      <c r="C161" s="230" t="s">
        <v>720</v>
      </c>
      <c r="D161" s="230" t="s">
        <v>283</v>
      </c>
      <c r="E161" s="231" t="s">
        <v>3468</v>
      </c>
      <c r="F161" s="232" t="s">
        <v>5955</v>
      </c>
      <c r="G161" s="233" t="s">
        <v>1421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5956</v>
      </c>
    </row>
    <row r="162" s="2" customFormat="1" ht="16.5" customHeight="1">
      <c r="A162" s="39"/>
      <c r="B162" s="40"/>
      <c r="C162" s="281" t="s">
        <v>724</v>
      </c>
      <c r="D162" s="281" t="s">
        <v>1084</v>
      </c>
      <c r="E162" s="282" t="s">
        <v>5957</v>
      </c>
      <c r="F162" s="283" t="s">
        <v>5958</v>
      </c>
      <c r="G162" s="284" t="s">
        <v>1676</v>
      </c>
      <c r="H162" s="285">
        <v>1</v>
      </c>
      <c r="I162" s="286"/>
      <c r="J162" s="287">
        <f>ROUND(I162*H162,2)</f>
        <v>0</v>
      </c>
      <c r="K162" s="288"/>
      <c r="L162" s="289"/>
      <c r="M162" s="290" t="s">
        <v>1</v>
      </c>
      <c r="N162" s="291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2322</v>
      </c>
      <c r="AT162" s="242" t="s">
        <v>1084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2322</v>
      </c>
      <c r="BM162" s="242" t="s">
        <v>5959</v>
      </c>
    </row>
    <row r="163" s="2" customFormat="1" ht="16.5" customHeight="1">
      <c r="A163" s="39"/>
      <c r="B163" s="40"/>
      <c r="C163" s="230" t="s">
        <v>729</v>
      </c>
      <c r="D163" s="230" t="s">
        <v>283</v>
      </c>
      <c r="E163" s="231" t="s">
        <v>3474</v>
      </c>
      <c r="F163" s="232" t="s">
        <v>5960</v>
      </c>
      <c r="G163" s="233" t="s">
        <v>1421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5961</v>
      </c>
    </row>
    <row r="164" s="2" customFormat="1" ht="16.5" customHeight="1">
      <c r="A164" s="39"/>
      <c r="B164" s="40"/>
      <c r="C164" s="281" t="s">
        <v>733</v>
      </c>
      <c r="D164" s="281" t="s">
        <v>1084</v>
      </c>
      <c r="E164" s="282" t="s">
        <v>5962</v>
      </c>
      <c r="F164" s="283" t="s">
        <v>5963</v>
      </c>
      <c r="G164" s="284" t="s">
        <v>1676</v>
      </c>
      <c r="H164" s="285">
        <v>1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1084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5964</v>
      </c>
    </row>
    <row r="165" s="2" customFormat="1" ht="16.5" customHeight="1">
      <c r="A165" s="39"/>
      <c r="B165" s="40"/>
      <c r="C165" s="230" t="s">
        <v>737</v>
      </c>
      <c r="D165" s="230" t="s">
        <v>283</v>
      </c>
      <c r="E165" s="231" t="s">
        <v>3480</v>
      </c>
      <c r="F165" s="232" t="s">
        <v>5965</v>
      </c>
      <c r="G165" s="233" t="s">
        <v>1421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5966</v>
      </c>
    </row>
    <row r="166" s="2" customFormat="1" ht="16.5" customHeight="1">
      <c r="A166" s="39"/>
      <c r="B166" s="40"/>
      <c r="C166" s="281" t="s">
        <v>743</v>
      </c>
      <c r="D166" s="281" t="s">
        <v>1084</v>
      </c>
      <c r="E166" s="282" t="s">
        <v>5967</v>
      </c>
      <c r="F166" s="283" t="s">
        <v>5968</v>
      </c>
      <c r="G166" s="284" t="s">
        <v>1676</v>
      </c>
      <c r="H166" s="285">
        <v>1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2322</v>
      </c>
      <c r="AT166" s="242" t="s">
        <v>1084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2322</v>
      </c>
      <c r="BM166" s="242" t="s">
        <v>5969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3486</v>
      </c>
      <c r="F167" s="232" t="s">
        <v>5970</v>
      </c>
      <c r="G167" s="233" t="s">
        <v>1421</v>
      </c>
      <c r="H167" s="234">
        <v>1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5971</v>
      </c>
    </row>
    <row r="168" s="2" customFormat="1" ht="16.5" customHeight="1">
      <c r="A168" s="39"/>
      <c r="B168" s="40"/>
      <c r="C168" s="281" t="s">
        <v>768</v>
      </c>
      <c r="D168" s="281" t="s">
        <v>1084</v>
      </c>
      <c r="E168" s="282" t="s">
        <v>5972</v>
      </c>
      <c r="F168" s="283" t="s">
        <v>5973</v>
      </c>
      <c r="G168" s="284" t="s">
        <v>1676</v>
      </c>
      <c r="H168" s="285">
        <v>1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2322</v>
      </c>
      <c r="AT168" s="242" t="s">
        <v>1084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2322</v>
      </c>
      <c r="BM168" s="242" t="s">
        <v>5974</v>
      </c>
    </row>
    <row r="169" s="2" customFormat="1" ht="16.5" customHeight="1">
      <c r="A169" s="39"/>
      <c r="B169" s="40"/>
      <c r="C169" s="230" t="s">
        <v>785</v>
      </c>
      <c r="D169" s="230" t="s">
        <v>283</v>
      </c>
      <c r="E169" s="231" t="s">
        <v>3492</v>
      </c>
      <c r="F169" s="232" t="s">
        <v>5975</v>
      </c>
      <c r="G169" s="233" t="s">
        <v>1421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5976</v>
      </c>
    </row>
    <row r="170" s="2" customFormat="1" ht="16.5" customHeight="1">
      <c r="A170" s="39"/>
      <c r="B170" s="40"/>
      <c r="C170" s="281" t="s">
        <v>830</v>
      </c>
      <c r="D170" s="281" t="s">
        <v>1084</v>
      </c>
      <c r="E170" s="282" t="s">
        <v>5977</v>
      </c>
      <c r="F170" s="283" t="s">
        <v>5978</v>
      </c>
      <c r="G170" s="284" t="s">
        <v>1676</v>
      </c>
      <c r="H170" s="285">
        <v>1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2322</v>
      </c>
      <c r="AT170" s="242" t="s">
        <v>1084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2322</v>
      </c>
      <c r="BM170" s="242" t="s">
        <v>5979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3498</v>
      </c>
      <c r="F171" s="232" t="s">
        <v>5980</v>
      </c>
      <c r="G171" s="233" t="s">
        <v>1421</v>
      </c>
      <c r="H171" s="234">
        <v>3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5981</v>
      </c>
    </row>
    <row r="172" s="2" customFormat="1" ht="16.5" customHeight="1">
      <c r="A172" s="39"/>
      <c r="B172" s="40"/>
      <c r="C172" s="281" t="s">
        <v>1004</v>
      </c>
      <c r="D172" s="281" t="s">
        <v>1084</v>
      </c>
      <c r="E172" s="282" t="s">
        <v>5982</v>
      </c>
      <c r="F172" s="283" t="s">
        <v>5983</v>
      </c>
      <c r="G172" s="284" t="s">
        <v>1676</v>
      </c>
      <c r="H172" s="285">
        <v>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2322</v>
      </c>
      <c r="AT172" s="242" t="s">
        <v>1084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2322</v>
      </c>
      <c r="BM172" s="242" t="s">
        <v>5984</v>
      </c>
    </row>
    <row r="173" s="2" customFormat="1" ht="16.5" customHeight="1">
      <c r="A173" s="39"/>
      <c r="B173" s="40"/>
      <c r="C173" s="230" t="s">
        <v>662</v>
      </c>
      <c r="D173" s="230" t="s">
        <v>283</v>
      </c>
      <c r="E173" s="231" t="s">
        <v>3528</v>
      </c>
      <c r="F173" s="232" t="s">
        <v>3529</v>
      </c>
      <c r="G173" s="233" t="s">
        <v>410</v>
      </c>
      <c r="H173" s="234">
        <v>480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5985</v>
      </c>
    </row>
    <row r="174" s="2" customFormat="1" ht="16.5" customHeight="1">
      <c r="A174" s="39"/>
      <c r="B174" s="40"/>
      <c r="C174" s="281" t="s">
        <v>648</v>
      </c>
      <c r="D174" s="281" t="s">
        <v>1084</v>
      </c>
      <c r="E174" s="282" t="s">
        <v>3531</v>
      </c>
      <c r="F174" s="283" t="s">
        <v>3532</v>
      </c>
      <c r="G174" s="284" t="s">
        <v>410</v>
      </c>
      <c r="H174" s="285">
        <v>480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2322</v>
      </c>
      <c r="AT174" s="242" t="s">
        <v>1084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2322</v>
      </c>
      <c r="BM174" s="242" t="s">
        <v>5986</v>
      </c>
    </row>
    <row r="175" s="2" customFormat="1" ht="16.5" customHeight="1">
      <c r="A175" s="39"/>
      <c r="B175" s="40"/>
      <c r="C175" s="230" t="s">
        <v>1432</v>
      </c>
      <c r="D175" s="230" t="s">
        <v>283</v>
      </c>
      <c r="E175" s="231" t="s">
        <v>3552</v>
      </c>
      <c r="F175" s="232" t="s">
        <v>3553</v>
      </c>
      <c r="G175" s="233" t="s">
        <v>410</v>
      </c>
      <c r="H175" s="234">
        <v>440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5987</v>
      </c>
    </row>
    <row r="176" s="2" customFormat="1" ht="16.5" customHeight="1">
      <c r="A176" s="39"/>
      <c r="B176" s="40"/>
      <c r="C176" s="281" t="s">
        <v>1436</v>
      </c>
      <c r="D176" s="281" t="s">
        <v>1084</v>
      </c>
      <c r="E176" s="282" t="s">
        <v>3555</v>
      </c>
      <c r="F176" s="283" t="s">
        <v>3556</v>
      </c>
      <c r="G176" s="284" t="s">
        <v>410</v>
      </c>
      <c r="H176" s="285">
        <v>440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2322</v>
      </c>
      <c r="AT176" s="242" t="s">
        <v>1084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2322</v>
      </c>
      <c r="BM176" s="242" t="s">
        <v>5988</v>
      </c>
    </row>
    <row r="177" s="2" customFormat="1" ht="16.5" customHeight="1">
      <c r="A177" s="39"/>
      <c r="B177" s="40"/>
      <c r="C177" s="230" t="s">
        <v>1440</v>
      </c>
      <c r="D177" s="230" t="s">
        <v>283</v>
      </c>
      <c r="E177" s="231" t="s">
        <v>3558</v>
      </c>
      <c r="F177" s="232" t="s">
        <v>3559</v>
      </c>
      <c r="G177" s="233" t="s">
        <v>410</v>
      </c>
      <c r="H177" s="234">
        <v>525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5989</v>
      </c>
    </row>
    <row r="178" s="2" customFormat="1" ht="16.5" customHeight="1">
      <c r="A178" s="39"/>
      <c r="B178" s="40"/>
      <c r="C178" s="281" t="s">
        <v>1444</v>
      </c>
      <c r="D178" s="281" t="s">
        <v>1084</v>
      </c>
      <c r="E178" s="282" t="s">
        <v>3561</v>
      </c>
      <c r="F178" s="283" t="s">
        <v>3562</v>
      </c>
      <c r="G178" s="284" t="s">
        <v>410</v>
      </c>
      <c r="H178" s="285">
        <v>525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2322</v>
      </c>
      <c r="AT178" s="242" t="s">
        <v>1084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2322</v>
      </c>
      <c r="BM178" s="242" t="s">
        <v>5990</v>
      </c>
    </row>
    <row r="179" s="2" customFormat="1" ht="16.5" customHeight="1">
      <c r="A179" s="39"/>
      <c r="B179" s="40"/>
      <c r="C179" s="230" t="s">
        <v>1448</v>
      </c>
      <c r="D179" s="230" t="s">
        <v>283</v>
      </c>
      <c r="E179" s="231" t="s">
        <v>3570</v>
      </c>
      <c r="F179" s="232" t="s">
        <v>3571</v>
      </c>
      <c r="G179" s="233" t="s">
        <v>410</v>
      </c>
      <c r="H179" s="234">
        <v>7865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5991</v>
      </c>
    </row>
    <row r="180" s="2" customFormat="1" ht="16.5" customHeight="1">
      <c r="A180" s="39"/>
      <c r="B180" s="40"/>
      <c r="C180" s="281" t="s">
        <v>1452</v>
      </c>
      <c r="D180" s="281" t="s">
        <v>1084</v>
      </c>
      <c r="E180" s="282" t="s">
        <v>3573</v>
      </c>
      <c r="F180" s="283" t="s">
        <v>3574</v>
      </c>
      <c r="G180" s="284" t="s">
        <v>410</v>
      </c>
      <c r="H180" s="285">
        <v>7865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2322</v>
      </c>
      <c r="AT180" s="242" t="s">
        <v>1084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2322</v>
      </c>
      <c r="BM180" s="242" t="s">
        <v>5992</v>
      </c>
    </row>
    <row r="181" s="2" customFormat="1" ht="16.5" customHeight="1">
      <c r="A181" s="39"/>
      <c r="B181" s="40"/>
      <c r="C181" s="230" t="s">
        <v>1456</v>
      </c>
      <c r="D181" s="230" t="s">
        <v>283</v>
      </c>
      <c r="E181" s="231" t="s">
        <v>3576</v>
      </c>
      <c r="F181" s="232" t="s">
        <v>3577</v>
      </c>
      <c r="G181" s="233" t="s">
        <v>410</v>
      </c>
      <c r="H181" s="234">
        <v>3250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5993</v>
      </c>
    </row>
    <row r="182" s="2" customFormat="1" ht="16.5" customHeight="1">
      <c r="A182" s="39"/>
      <c r="B182" s="40"/>
      <c r="C182" s="281" t="s">
        <v>1460</v>
      </c>
      <c r="D182" s="281" t="s">
        <v>1084</v>
      </c>
      <c r="E182" s="282" t="s">
        <v>3579</v>
      </c>
      <c r="F182" s="283" t="s">
        <v>3580</v>
      </c>
      <c r="G182" s="284" t="s">
        <v>410</v>
      </c>
      <c r="H182" s="285">
        <v>3250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2322</v>
      </c>
      <c r="AT182" s="242" t="s">
        <v>1084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2322</v>
      </c>
      <c r="BM182" s="242" t="s">
        <v>5994</v>
      </c>
    </row>
    <row r="183" s="2" customFormat="1" ht="16.5" customHeight="1">
      <c r="A183" s="39"/>
      <c r="B183" s="40"/>
      <c r="C183" s="230" t="s">
        <v>1464</v>
      </c>
      <c r="D183" s="230" t="s">
        <v>283</v>
      </c>
      <c r="E183" s="231" t="s">
        <v>3606</v>
      </c>
      <c r="F183" s="232" t="s">
        <v>3607</v>
      </c>
      <c r="G183" s="233" t="s">
        <v>410</v>
      </c>
      <c r="H183" s="234">
        <v>1200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5995</v>
      </c>
    </row>
    <row r="184" s="2" customFormat="1" ht="16.5" customHeight="1">
      <c r="A184" s="39"/>
      <c r="B184" s="40"/>
      <c r="C184" s="281" t="s">
        <v>1468</v>
      </c>
      <c r="D184" s="281" t="s">
        <v>1084</v>
      </c>
      <c r="E184" s="282" t="s">
        <v>3609</v>
      </c>
      <c r="F184" s="283" t="s">
        <v>3610</v>
      </c>
      <c r="G184" s="284" t="s">
        <v>410</v>
      </c>
      <c r="H184" s="285">
        <v>1200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2322</v>
      </c>
      <c r="AT184" s="242" t="s">
        <v>1084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2322</v>
      </c>
      <c r="BM184" s="242" t="s">
        <v>5996</v>
      </c>
    </row>
    <row r="185" s="2" customFormat="1" ht="16.5" customHeight="1">
      <c r="A185" s="39"/>
      <c r="B185" s="40"/>
      <c r="C185" s="230" t="s">
        <v>1472</v>
      </c>
      <c r="D185" s="230" t="s">
        <v>283</v>
      </c>
      <c r="E185" s="231" t="s">
        <v>3612</v>
      </c>
      <c r="F185" s="232" t="s">
        <v>3613</v>
      </c>
      <c r="G185" s="233" t="s">
        <v>410</v>
      </c>
      <c r="H185" s="234">
        <v>480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5997</v>
      </c>
    </row>
    <row r="186" s="2" customFormat="1" ht="16.5" customHeight="1">
      <c r="A186" s="39"/>
      <c r="B186" s="40"/>
      <c r="C186" s="281" t="s">
        <v>1476</v>
      </c>
      <c r="D186" s="281" t="s">
        <v>1084</v>
      </c>
      <c r="E186" s="282" t="s">
        <v>3615</v>
      </c>
      <c r="F186" s="283" t="s">
        <v>3616</v>
      </c>
      <c r="G186" s="284" t="s">
        <v>410</v>
      </c>
      <c r="H186" s="285">
        <v>480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2322</v>
      </c>
      <c r="AT186" s="242" t="s">
        <v>1084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2322</v>
      </c>
      <c r="BM186" s="242" t="s">
        <v>5998</v>
      </c>
    </row>
    <row r="187" s="2" customFormat="1" ht="16.5" customHeight="1">
      <c r="A187" s="39"/>
      <c r="B187" s="40"/>
      <c r="C187" s="230" t="s">
        <v>1480</v>
      </c>
      <c r="D187" s="230" t="s">
        <v>283</v>
      </c>
      <c r="E187" s="231" t="s">
        <v>3618</v>
      </c>
      <c r="F187" s="232" t="s">
        <v>3619</v>
      </c>
      <c r="G187" s="233" t="s">
        <v>410</v>
      </c>
      <c r="H187" s="234">
        <v>480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5999</v>
      </c>
    </row>
    <row r="188" s="2" customFormat="1" ht="16.5" customHeight="1">
      <c r="A188" s="39"/>
      <c r="B188" s="40"/>
      <c r="C188" s="281" t="s">
        <v>1484</v>
      </c>
      <c r="D188" s="281" t="s">
        <v>1084</v>
      </c>
      <c r="E188" s="282" t="s">
        <v>3621</v>
      </c>
      <c r="F188" s="283" t="s">
        <v>3622</v>
      </c>
      <c r="G188" s="284" t="s">
        <v>410</v>
      </c>
      <c r="H188" s="285">
        <v>480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2322</v>
      </c>
      <c r="AT188" s="242" t="s">
        <v>1084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2322</v>
      </c>
      <c r="BM188" s="242" t="s">
        <v>6000</v>
      </c>
    </row>
    <row r="189" s="2" customFormat="1" ht="16.5" customHeight="1">
      <c r="A189" s="39"/>
      <c r="B189" s="40"/>
      <c r="C189" s="230" t="s">
        <v>1488</v>
      </c>
      <c r="D189" s="230" t="s">
        <v>283</v>
      </c>
      <c r="E189" s="231" t="s">
        <v>3624</v>
      </c>
      <c r="F189" s="232" t="s">
        <v>3625</v>
      </c>
      <c r="G189" s="233" t="s">
        <v>410</v>
      </c>
      <c r="H189" s="234">
        <v>150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6001</v>
      </c>
    </row>
    <row r="190" s="2" customFormat="1" ht="16.5" customHeight="1">
      <c r="A190" s="39"/>
      <c r="B190" s="40"/>
      <c r="C190" s="281" t="s">
        <v>1492</v>
      </c>
      <c r="D190" s="281" t="s">
        <v>1084</v>
      </c>
      <c r="E190" s="282" t="s">
        <v>3627</v>
      </c>
      <c r="F190" s="283" t="s">
        <v>3628</v>
      </c>
      <c r="G190" s="284" t="s">
        <v>410</v>
      </c>
      <c r="H190" s="285">
        <v>150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2322</v>
      </c>
      <c r="AT190" s="242" t="s">
        <v>1084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2322</v>
      </c>
      <c r="BM190" s="242" t="s">
        <v>6002</v>
      </c>
    </row>
    <row r="191" s="2" customFormat="1" ht="16.5" customHeight="1">
      <c r="A191" s="39"/>
      <c r="B191" s="40"/>
      <c r="C191" s="230" t="s">
        <v>1496</v>
      </c>
      <c r="D191" s="230" t="s">
        <v>283</v>
      </c>
      <c r="E191" s="231" t="s">
        <v>6003</v>
      </c>
      <c r="F191" s="232" t="s">
        <v>3643</v>
      </c>
      <c r="G191" s="233" t="s">
        <v>1712</v>
      </c>
      <c r="H191" s="296"/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2322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2322</v>
      </c>
      <c r="BM191" s="242" t="s">
        <v>6004</v>
      </c>
    </row>
    <row r="192" s="2" customFormat="1" ht="16.5" customHeight="1">
      <c r="A192" s="39"/>
      <c r="B192" s="40"/>
      <c r="C192" s="230" t="s">
        <v>1500</v>
      </c>
      <c r="D192" s="230" t="s">
        <v>283</v>
      </c>
      <c r="E192" s="231" t="s">
        <v>3645</v>
      </c>
      <c r="F192" s="232" t="s">
        <v>3649</v>
      </c>
      <c r="G192" s="233" t="s">
        <v>678</v>
      </c>
      <c r="H192" s="234">
        <v>65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2322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2322</v>
      </c>
      <c r="BM192" s="242" t="s">
        <v>6005</v>
      </c>
    </row>
    <row r="193" s="2" customFormat="1" ht="16.5" customHeight="1">
      <c r="A193" s="39"/>
      <c r="B193" s="40"/>
      <c r="C193" s="230" t="s">
        <v>1504</v>
      </c>
      <c r="D193" s="230" t="s">
        <v>283</v>
      </c>
      <c r="E193" s="231" t="s">
        <v>6006</v>
      </c>
      <c r="F193" s="232" t="s">
        <v>6007</v>
      </c>
      <c r="G193" s="233" t="s">
        <v>1676</v>
      </c>
      <c r="H193" s="234">
        <v>1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2322</v>
      </c>
      <c r="AT193" s="242" t="s">
        <v>283</v>
      </c>
      <c r="AU193" s="242" t="s">
        <v>84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2322</v>
      </c>
      <c r="BM193" s="242" t="s">
        <v>6008</v>
      </c>
    </row>
    <row r="194" s="2" customFormat="1" ht="16.5" customHeight="1">
      <c r="A194" s="39"/>
      <c r="B194" s="40"/>
      <c r="C194" s="230" t="s">
        <v>1508</v>
      </c>
      <c r="D194" s="230" t="s">
        <v>283</v>
      </c>
      <c r="E194" s="231" t="s">
        <v>6009</v>
      </c>
      <c r="F194" s="232" t="s">
        <v>6010</v>
      </c>
      <c r="G194" s="233" t="s">
        <v>1712</v>
      </c>
      <c r="H194" s="296"/>
      <c r="I194" s="235"/>
      <c r="J194" s="236">
        <f>ROUND(I194*H194,2)</f>
        <v>0</v>
      </c>
      <c r="K194" s="237"/>
      <c r="L194" s="45"/>
      <c r="M194" s="307" t="s">
        <v>1</v>
      </c>
      <c r="N194" s="308" t="s">
        <v>42</v>
      </c>
      <c r="O194" s="309"/>
      <c r="P194" s="310">
        <f>O194*H194</f>
        <v>0</v>
      </c>
      <c r="Q194" s="310">
        <v>0</v>
      </c>
      <c r="R194" s="310">
        <f>Q194*H194</f>
        <v>0</v>
      </c>
      <c r="S194" s="310">
        <v>0</v>
      </c>
      <c r="T194" s="31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2322</v>
      </c>
      <c r="AT194" s="242" t="s">
        <v>283</v>
      </c>
      <c r="AU194" s="242" t="s">
        <v>84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2322</v>
      </c>
      <c r="BM194" s="242" t="s">
        <v>6011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Fvg0c9Sg03tc5ciQgGZS1zu+EMysoU08DNnVUDk5/+J1rRJEEcXRHgdsuNRVzHcVzmCu06QiMm+w5FPLHqQ7vQ==" hashValue="IrPxY5IMCdjPlW1VrS5bjXIacAjH9tiH0G0AvHo0I+lu7shjsfaxuNWXIbXEz1Wl5AkBhNe5bhcJjkGSNis+TA==" algorithmName="SHA-512" password="CC35"/>
  <autoFilter ref="C124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6012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ROUND((SUM(BE125:BE245)),  2)</f>
        <v>0</v>
      </c>
      <c r="G37" s="39"/>
      <c r="H37" s="39"/>
      <c r="I37" s="166">
        <v>0.20999999999999999</v>
      </c>
      <c r="J37" s="165">
        <f>ROUND(((SUM(BE125:BE245))*I37),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ROUND((SUM(BF125:BF245)),  2)</f>
        <v>0</v>
      </c>
      <c r="G38" s="39"/>
      <c r="H38" s="39"/>
      <c r="I38" s="166">
        <v>0.12</v>
      </c>
      <c r="J38" s="165">
        <f>ROUND(((SUM(BF125:BF245))*I38),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ROUND((SUM(BG125:BG245)),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ROUND((SUM(BH125:BH245)),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ROUND((SUM(BI125:BI245)),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II.1.2.6.1 -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6013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II.1.2.6.1 - Strukturovaná kabeláž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SUM(P127:P245)</f>
        <v>0</v>
      </c>
      <c r="Q126" s="222"/>
      <c r="R126" s="223">
        <f>SUM(R127:R245)</f>
        <v>0</v>
      </c>
      <c r="S126" s="222"/>
      <c r="T126" s="224">
        <f>SUM(T127:T245)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SUM(BK127:BK245)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3683</v>
      </c>
      <c r="F127" s="232" t="s">
        <v>3684</v>
      </c>
      <c r="G127" s="233" t="s">
        <v>410</v>
      </c>
      <c r="H127" s="234">
        <v>21000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6014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3686</v>
      </c>
      <c r="F128" s="232" t="s">
        <v>3687</v>
      </c>
      <c r="G128" s="233" t="s">
        <v>410</v>
      </c>
      <c r="H128" s="234">
        <v>1500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6015</v>
      </c>
    </row>
    <row r="129" s="2" customFormat="1" ht="55.5" customHeight="1">
      <c r="A129" s="39"/>
      <c r="B129" s="40"/>
      <c r="C129" s="230" t="s">
        <v>94</v>
      </c>
      <c r="D129" s="230" t="s">
        <v>283</v>
      </c>
      <c r="E129" s="231" t="s">
        <v>3689</v>
      </c>
      <c r="F129" s="232" t="s">
        <v>3690</v>
      </c>
      <c r="G129" s="233" t="s">
        <v>1676</v>
      </c>
      <c r="H129" s="234">
        <v>197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6016</v>
      </c>
    </row>
    <row r="130" s="2" customFormat="1" ht="37.8" customHeight="1">
      <c r="A130" s="39"/>
      <c r="B130" s="40"/>
      <c r="C130" s="230" t="s">
        <v>119</v>
      </c>
      <c r="D130" s="230" t="s">
        <v>283</v>
      </c>
      <c r="E130" s="231" t="s">
        <v>3692</v>
      </c>
      <c r="F130" s="232" t="s">
        <v>3693</v>
      </c>
      <c r="G130" s="233" t="s">
        <v>1676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6017</v>
      </c>
    </row>
    <row r="131" s="2" customFormat="1" ht="37.8" customHeight="1">
      <c r="A131" s="39"/>
      <c r="B131" s="40"/>
      <c r="C131" s="230" t="s">
        <v>301</v>
      </c>
      <c r="D131" s="230" t="s">
        <v>283</v>
      </c>
      <c r="E131" s="231" t="s">
        <v>3695</v>
      </c>
      <c r="F131" s="232" t="s">
        <v>3696</v>
      </c>
      <c r="G131" s="233" t="s">
        <v>1676</v>
      </c>
      <c r="H131" s="234">
        <v>53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6018</v>
      </c>
    </row>
    <row r="132" s="2" customFormat="1" ht="37.8" customHeight="1">
      <c r="A132" s="39"/>
      <c r="B132" s="40"/>
      <c r="C132" s="230" t="s">
        <v>307</v>
      </c>
      <c r="D132" s="230" t="s">
        <v>283</v>
      </c>
      <c r="E132" s="231" t="s">
        <v>3698</v>
      </c>
      <c r="F132" s="232" t="s">
        <v>3699</v>
      </c>
      <c r="G132" s="233" t="s">
        <v>1676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6019</v>
      </c>
    </row>
    <row r="133" s="2" customFormat="1" ht="62.7" customHeight="1">
      <c r="A133" s="39"/>
      <c r="B133" s="40"/>
      <c r="C133" s="230" t="s">
        <v>313</v>
      </c>
      <c r="D133" s="230" t="s">
        <v>283</v>
      </c>
      <c r="E133" s="231" t="s">
        <v>3701</v>
      </c>
      <c r="F133" s="232" t="s">
        <v>3702</v>
      </c>
      <c r="G133" s="233" t="s">
        <v>1676</v>
      </c>
      <c r="H133" s="234">
        <v>7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6020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6021</v>
      </c>
      <c r="F134" s="232" t="s">
        <v>6022</v>
      </c>
      <c r="G134" s="233" t="s">
        <v>410</v>
      </c>
      <c r="H134" s="234">
        <v>120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6023</v>
      </c>
    </row>
    <row r="135" s="2" customFormat="1" ht="44.25" customHeight="1">
      <c r="A135" s="39"/>
      <c r="B135" s="40"/>
      <c r="C135" s="230" t="s">
        <v>311</v>
      </c>
      <c r="D135" s="230" t="s">
        <v>283</v>
      </c>
      <c r="E135" s="231" t="s">
        <v>6024</v>
      </c>
      <c r="F135" s="232" t="s">
        <v>6025</v>
      </c>
      <c r="G135" s="233" t="s">
        <v>1676</v>
      </c>
      <c r="H135" s="234">
        <v>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6026</v>
      </c>
    </row>
    <row r="136" s="2" customFormat="1" ht="16.5" customHeight="1">
      <c r="A136" s="39"/>
      <c r="B136" s="40"/>
      <c r="C136" s="230" t="s">
        <v>328</v>
      </c>
      <c r="D136" s="230" t="s">
        <v>283</v>
      </c>
      <c r="E136" s="231" t="s">
        <v>3713</v>
      </c>
      <c r="F136" s="232" t="s">
        <v>3714</v>
      </c>
      <c r="G136" s="233" t="s">
        <v>1676</v>
      </c>
      <c r="H136" s="234">
        <v>48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6027</v>
      </c>
    </row>
    <row r="137" s="2" customFormat="1" ht="66.75" customHeight="1">
      <c r="A137" s="39"/>
      <c r="B137" s="40"/>
      <c r="C137" s="230" t="s">
        <v>375</v>
      </c>
      <c r="D137" s="230" t="s">
        <v>283</v>
      </c>
      <c r="E137" s="231" t="s">
        <v>6028</v>
      </c>
      <c r="F137" s="232" t="s">
        <v>6029</v>
      </c>
      <c r="G137" s="233" t="s">
        <v>410</v>
      </c>
      <c r="H137" s="234">
        <v>26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6030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6021</v>
      </c>
      <c r="F138" s="232" t="s">
        <v>6022</v>
      </c>
      <c r="G138" s="233" t="s">
        <v>410</v>
      </c>
      <c r="H138" s="234">
        <v>128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6031</v>
      </c>
    </row>
    <row r="139" s="2" customFormat="1" ht="44.25" customHeight="1">
      <c r="A139" s="39"/>
      <c r="B139" s="40"/>
      <c r="C139" s="230" t="s">
        <v>407</v>
      </c>
      <c r="D139" s="230" t="s">
        <v>283</v>
      </c>
      <c r="E139" s="231" t="s">
        <v>6024</v>
      </c>
      <c r="F139" s="232" t="s">
        <v>6025</v>
      </c>
      <c r="G139" s="233" t="s">
        <v>1676</v>
      </c>
      <c r="H139" s="234">
        <v>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6032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3713</v>
      </c>
      <c r="F140" s="232" t="s">
        <v>3714</v>
      </c>
      <c r="G140" s="233" t="s">
        <v>1676</v>
      </c>
      <c r="H140" s="234">
        <v>48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6033</v>
      </c>
    </row>
    <row r="141" s="2" customFormat="1" ht="66.75" customHeight="1">
      <c r="A141" s="39"/>
      <c r="B141" s="40"/>
      <c r="C141" s="230" t="s">
        <v>418</v>
      </c>
      <c r="D141" s="230" t="s">
        <v>283</v>
      </c>
      <c r="E141" s="231" t="s">
        <v>6028</v>
      </c>
      <c r="F141" s="232" t="s">
        <v>6029</v>
      </c>
      <c r="G141" s="233" t="s">
        <v>410</v>
      </c>
      <c r="H141" s="234">
        <v>22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6034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6021</v>
      </c>
      <c r="F142" s="232" t="s">
        <v>6022</v>
      </c>
      <c r="G142" s="233" t="s">
        <v>410</v>
      </c>
      <c r="H142" s="234">
        <v>142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6035</v>
      </c>
    </row>
    <row r="143" s="2" customFormat="1" ht="44.25" customHeight="1">
      <c r="A143" s="39"/>
      <c r="B143" s="40"/>
      <c r="C143" s="230" t="s">
        <v>610</v>
      </c>
      <c r="D143" s="230" t="s">
        <v>283</v>
      </c>
      <c r="E143" s="231" t="s">
        <v>6024</v>
      </c>
      <c r="F143" s="232" t="s">
        <v>6025</v>
      </c>
      <c r="G143" s="233" t="s">
        <v>1676</v>
      </c>
      <c r="H143" s="234">
        <v>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6036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3713</v>
      </c>
      <c r="F144" s="232" t="s">
        <v>3714</v>
      </c>
      <c r="G144" s="233" t="s">
        <v>1676</v>
      </c>
      <c r="H144" s="234">
        <v>48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6037</v>
      </c>
    </row>
    <row r="145" s="2" customFormat="1" ht="66.75" customHeight="1">
      <c r="A145" s="39"/>
      <c r="B145" s="40"/>
      <c r="C145" s="230" t="s">
        <v>619</v>
      </c>
      <c r="D145" s="230" t="s">
        <v>283</v>
      </c>
      <c r="E145" s="231" t="s">
        <v>6028</v>
      </c>
      <c r="F145" s="232" t="s">
        <v>6029</v>
      </c>
      <c r="G145" s="233" t="s">
        <v>410</v>
      </c>
      <c r="H145" s="234">
        <v>18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6038</v>
      </c>
    </row>
    <row r="146" s="2" customFormat="1" ht="24.15" customHeight="1">
      <c r="A146" s="39"/>
      <c r="B146" s="40"/>
      <c r="C146" s="230" t="s">
        <v>624</v>
      </c>
      <c r="D146" s="230" t="s">
        <v>283</v>
      </c>
      <c r="E146" s="231" t="s">
        <v>6021</v>
      </c>
      <c r="F146" s="232" t="s">
        <v>6022</v>
      </c>
      <c r="G146" s="233" t="s">
        <v>410</v>
      </c>
      <c r="H146" s="234">
        <v>84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6039</v>
      </c>
    </row>
    <row r="147" s="2" customFormat="1" ht="44.25" customHeight="1">
      <c r="A147" s="39"/>
      <c r="B147" s="40"/>
      <c r="C147" s="230" t="s">
        <v>7</v>
      </c>
      <c r="D147" s="230" t="s">
        <v>283</v>
      </c>
      <c r="E147" s="231" t="s">
        <v>6024</v>
      </c>
      <c r="F147" s="232" t="s">
        <v>6025</v>
      </c>
      <c r="G147" s="233" t="s">
        <v>1676</v>
      </c>
      <c r="H147" s="234">
        <v>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6040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3713</v>
      </c>
      <c r="F148" s="232" t="s">
        <v>3714</v>
      </c>
      <c r="G148" s="233" t="s">
        <v>1676</v>
      </c>
      <c r="H148" s="234">
        <v>48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6041</v>
      </c>
    </row>
    <row r="149" s="2" customFormat="1" ht="66.75" customHeight="1">
      <c r="A149" s="39"/>
      <c r="B149" s="40"/>
      <c r="C149" s="230" t="s">
        <v>638</v>
      </c>
      <c r="D149" s="230" t="s">
        <v>283</v>
      </c>
      <c r="E149" s="231" t="s">
        <v>6028</v>
      </c>
      <c r="F149" s="232" t="s">
        <v>6029</v>
      </c>
      <c r="G149" s="233" t="s">
        <v>410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6042</v>
      </c>
    </row>
    <row r="150" s="2" customFormat="1" ht="24.15" customHeight="1">
      <c r="A150" s="39"/>
      <c r="B150" s="40"/>
      <c r="C150" s="230" t="s">
        <v>643</v>
      </c>
      <c r="D150" s="230" t="s">
        <v>283</v>
      </c>
      <c r="E150" s="231" t="s">
        <v>3716</v>
      </c>
      <c r="F150" s="232" t="s">
        <v>3717</v>
      </c>
      <c r="G150" s="233" t="s">
        <v>410</v>
      </c>
      <c r="H150" s="234">
        <v>198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6043</v>
      </c>
    </row>
    <row r="151" s="2" customFormat="1" ht="37.8" customHeight="1">
      <c r="A151" s="39"/>
      <c r="B151" s="40"/>
      <c r="C151" s="230" t="s">
        <v>653</v>
      </c>
      <c r="D151" s="230" t="s">
        <v>283</v>
      </c>
      <c r="E151" s="231" t="s">
        <v>3719</v>
      </c>
      <c r="F151" s="232" t="s">
        <v>3720</v>
      </c>
      <c r="G151" s="233" t="s">
        <v>1676</v>
      </c>
      <c r="H151" s="234">
        <v>198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6044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3722</v>
      </c>
      <c r="F152" s="232" t="s">
        <v>3723</v>
      </c>
      <c r="G152" s="233" t="s">
        <v>1676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6045</v>
      </c>
    </row>
    <row r="153" s="2" customFormat="1" ht="44.25" customHeight="1">
      <c r="A153" s="39"/>
      <c r="B153" s="40"/>
      <c r="C153" s="230" t="s">
        <v>675</v>
      </c>
      <c r="D153" s="230" t="s">
        <v>283</v>
      </c>
      <c r="E153" s="231" t="s">
        <v>3728</v>
      </c>
      <c r="F153" s="232" t="s">
        <v>3729</v>
      </c>
      <c r="G153" s="233" t="s">
        <v>410</v>
      </c>
      <c r="H153" s="234">
        <v>26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6046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3731</v>
      </c>
      <c r="F154" s="232" t="s">
        <v>3732</v>
      </c>
      <c r="G154" s="233" t="s">
        <v>1676</v>
      </c>
      <c r="H154" s="234">
        <v>130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6047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3734</v>
      </c>
      <c r="F155" s="232" t="s">
        <v>3735</v>
      </c>
      <c r="G155" s="233" t="s">
        <v>1676</v>
      </c>
      <c r="H155" s="234">
        <v>60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6048</v>
      </c>
    </row>
    <row r="156" s="2" customFormat="1" ht="16.5" customHeight="1">
      <c r="A156" s="39"/>
      <c r="B156" s="40"/>
      <c r="C156" s="230" t="s">
        <v>694</v>
      </c>
      <c r="D156" s="230" t="s">
        <v>283</v>
      </c>
      <c r="E156" s="231" t="s">
        <v>3737</v>
      </c>
      <c r="F156" s="232" t="s">
        <v>3738</v>
      </c>
      <c r="G156" s="233" t="s">
        <v>410</v>
      </c>
      <c r="H156" s="234">
        <v>34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6049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3740</v>
      </c>
      <c r="F157" s="232" t="s">
        <v>3741</v>
      </c>
      <c r="G157" s="233" t="s">
        <v>410</v>
      </c>
      <c r="H157" s="234">
        <v>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6050</v>
      </c>
    </row>
    <row r="158" s="2" customFormat="1" ht="37.8" customHeight="1">
      <c r="A158" s="39"/>
      <c r="B158" s="40"/>
      <c r="C158" s="230" t="s">
        <v>706</v>
      </c>
      <c r="D158" s="230" t="s">
        <v>283</v>
      </c>
      <c r="E158" s="231" t="s">
        <v>3743</v>
      </c>
      <c r="F158" s="232" t="s">
        <v>3744</v>
      </c>
      <c r="G158" s="233" t="s">
        <v>410</v>
      </c>
      <c r="H158" s="234">
        <v>600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6051</v>
      </c>
    </row>
    <row r="159" s="2" customFormat="1" ht="37.8" customHeight="1">
      <c r="A159" s="39"/>
      <c r="B159" s="40"/>
      <c r="C159" s="230" t="s">
        <v>712</v>
      </c>
      <c r="D159" s="230" t="s">
        <v>283</v>
      </c>
      <c r="E159" s="231" t="s">
        <v>3746</v>
      </c>
      <c r="F159" s="232" t="s">
        <v>3747</v>
      </c>
      <c r="G159" s="233" t="s">
        <v>410</v>
      </c>
      <c r="H159" s="234">
        <v>300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6052</v>
      </c>
    </row>
    <row r="160" s="2" customFormat="1" ht="37.8" customHeight="1">
      <c r="A160" s="39"/>
      <c r="B160" s="40"/>
      <c r="C160" s="230" t="s">
        <v>716</v>
      </c>
      <c r="D160" s="230" t="s">
        <v>283</v>
      </c>
      <c r="E160" s="231" t="s">
        <v>6053</v>
      </c>
      <c r="F160" s="232" t="s">
        <v>6054</v>
      </c>
      <c r="G160" s="233" t="s">
        <v>410</v>
      </c>
      <c r="H160" s="234">
        <v>275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6055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3749</v>
      </c>
      <c r="F161" s="232" t="s">
        <v>3750</v>
      </c>
      <c r="G161" s="233" t="s">
        <v>1676</v>
      </c>
      <c r="H161" s="234">
        <v>1500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2322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2322</v>
      </c>
      <c r="BM161" s="242" t="s">
        <v>6056</v>
      </c>
    </row>
    <row r="162" s="2" customFormat="1" ht="24.15" customHeight="1">
      <c r="A162" s="39"/>
      <c r="B162" s="40"/>
      <c r="C162" s="230" t="s">
        <v>724</v>
      </c>
      <c r="D162" s="230" t="s">
        <v>283</v>
      </c>
      <c r="E162" s="231" t="s">
        <v>3752</v>
      </c>
      <c r="F162" s="232" t="s">
        <v>3753</v>
      </c>
      <c r="G162" s="233" t="s">
        <v>1676</v>
      </c>
      <c r="H162" s="234">
        <v>1500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2322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2322</v>
      </c>
      <c r="BM162" s="242" t="s">
        <v>6057</v>
      </c>
    </row>
    <row r="163" s="2" customFormat="1" ht="16.5" customHeight="1">
      <c r="A163" s="39"/>
      <c r="B163" s="40"/>
      <c r="C163" s="230" t="s">
        <v>729</v>
      </c>
      <c r="D163" s="230" t="s">
        <v>283</v>
      </c>
      <c r="E163" s="231" t="s">
        <v>3755</v>
      </c>
      <c r="F163" s="232" t="s">
        <v>3756</v>
      </c>
      <c r="G163" s="233" t="s">
        <v>1676</v>
      </c>
      <c r="H163" s="234">
        <v>2500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2322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2322</v>
      </c>
      <c r="BM163" s="242" t="s">
        <v>6058</v>
      </c>
    </row>
    <row r="164" s="2" customFormat="1" ht="16.5" customHeight="1">
      <c r="A164" s="39"/>
      <c r="B164" s="40"/>
      <c r="C164" s="230" t="s">
        <v>733</v>
      </c>
      <c r="D164" s="230" t="s">
        <v>283</v>
      </c>
      <c r="E164" s="231" t="s">
        <v>3758</v>
      </c>
      <c r="F164" s="232" t="s">
        <v>3759</v>
      </c>
      <c r="G164" s="233" t="s">
        <v>1676</v>
      </c>
      <c r="H164" s="234">
        <v>1000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6059</v>
      </c>
    </row>
    <row r="165" s="2" customFormat="1" ht="62.7" customHeight="1">
      <c r="A165" s="39"/>
      <c r="B165" s="40"/>
      <c r="C165" s="230" t="s">
        <v>737</v>
      </c>
      <c r="D165" s="230" t="s">
        <v>283</v>
      </c>
      <c r="E165" s="231" t="s">
        <v>3761</v>
      </c>
      <c r="F165" s="232" t="s">
        <v>3762</v>
      </c>
      <c r="G165" s="233" t="s">
        <v>410</v>
      </c>
      <c r="H165" s="234">
        <v>75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2322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2322</v>
      </c>
      <c r="BM165" s="242" t="s">
        <v>6060</v>
      </c>
    </row>
    <row r="166" s="2" customFormat="1" ht="44.25" customHeight="1">
      <c r="A166" s="39"/>
      <c r="B166" s="40"/>
      <c r="C166" s="230" t="s">
        <v>743</v>
      </c>
      <c r="D166" s="230" t="s">
        <v>283</v>
      </c>
      <c r="E166" s="231" t="s">
        <v>3764</v>
      </c>
      <c r="F166" s="232" t="s">
        <v>3765</v>
      </c>
      <c r="G166" s="233" t="s">
        <v>410</v>
      </c>
      <c r="H166" s="234">
        <v>63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2322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2322</v>
      </c>
      <c r="BM166" s="242" t="s">
        <v>6061</v>
      </c>
    </row>
    <row r="167" s="2" customFormat="1" ht="49.05" customHeight="1">
      <c r="A167" s="39"/>
      <c r="B167" s="40"/>
      <c r="C167" s="230" t="s">
        <v>749</v>
      </c>
      <c r="D167" s="230" t="s">
        <v>283</v>
      </c>
      <c r="E167" s="231" t="s">
        <v>3767</v>
      </c>
      <c r="F167" s="232" t="s">
        <v>3768</v>
      </c>
      <c r="G167" s="233" t="s">
        <v>410</v>
      </c>
      <c r="H167" s="234">
        <v>42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2322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2322</v>
      </c>
      <c r="BM167" s="242" t="s">
        <v>6062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3770</v>
      </c>
      <c r="F168" s="232" t="s">
        <v>3771</v>
      </c>
      <c r="G168" s="233" t="s">
        <v>1676</v>
      </c>
      <c r="H168" s="234">
        <v>522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2322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2322</v>
      </c>
      <c r="BM168" s="242" t="s">
        <v>6063</v>
      </c>
    </row>
    <row r="169" s="2" customFormat="1" ht="24.15" customHeight="1">
      <c r="A169" s="39"/>
      <c r="B169" s="40"/>
      <c r="C169" s="230" t="s">
        <v>785</v>
      </c>
      <c r="D169" s="230" t="s">
        <v>283</v>
      </c>
      <c r="E169" s="231" t="s">
        <v>3773</v>
      </c>
      <c r="F169" s="232" t="s">
        <v>3774</v>
      </c>
      <c r="G169" s="233" t="s">
        <v>1676</v>
      </c>
      <c r="H169" s="234">
        <v>522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2322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2322</v>
      </c>
      <c r="BM169" s="242" t="s">
        <v>6064</v>
      </c>
    </row>
    <row r="170" s="2" customFormat="1" ht="21.75" customHeight="1">
      <c r="A170" s="39"/>
      <c r="B170" s="40"/>
      <c r="C170" s="230" t="s">
        <v>830</v>
      </c>
      <c r="D170" s="230" t="s">
        <v>283</v>
      </c>
      <c r="E170" s="231" t="s">
        <v>3776</v>
      </c>
      <c r="F170" s="232" t="s">
        <v>3777</v>
      </c>
      <c r="G170" s="233" t="s">
        <v>1676</v>
      </c>
      <c r="H170" s="234">
        <v>192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2322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2322</v>
      </c>
      <c r="BM170" s="242" t="s">
        <v>6065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3779</v>
      </c>
      <c r="F171" s="232" t="s">
        <v>3780</v>
      </c>
      <c r="G171" s="233" t="s">
        <v>3781</v>
      </c>
      <c r="H171" s="234">
        <v>30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2322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2322</v>
      </c>
      <c r="BM171" s="242" t="s">
        <v>6066</v>
      </c>
    </row>
    <row r="172" s="2" customFormat="1" ht="24.15" customHeight="1">
      <c r="A172" s="39"/>
      <c r="B172" s="40"/>
      <c r="C172" s="230" t="s">
        <v>1004</v>
      </c>
      <c r="D172" s="230" t="s">
        <v>283</v>
      </c>
      <c r="E172" s="231" t="s">
        <v>3783</v>
      </c>
      <c r="F172" s="232" t="s">
        <v>3784</v>
      </c>
      <c r="G172" s="233" t="s">
        <v>286</v>
      </c>
      <c r="H172" s="234">
        <v>390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2322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2322</v>
      </c>
      <c r="BM172" s="242" t="s">
        <v>6067</v>
      </c>
    </row>
    <row r="173" s="2" customFormat="1" ht="37.8" customHeight="1">
      <c r="A173" s="39"/>
      <c r="B173" s="40"/>
      <c r="C173" s="230" t="s">
        <v>662</v>
      </c>
      <c r="D173" s="230" t="s">
        <v>283</v>
      </c>
      <c r="E173" s="231" t="s">
        <v>3786</v>
      </c>
      <c r="F173" s="232" t="s">
        <v>3787</v>
      </c>
      <c r="G173" s="233" t="s">
        <v>286</v>
      </c>
      <c r="H173" s="234">
        <v>11700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2322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2322</v>
      </c>
      <c r="BM173" s="242" t="s">
        <v>6068</v>
      </c>
    </row>
    <row r="174" s="2" customFormat="1" ht="24.15" customHeight="1">
      <c r="A174" s="39"/>
      <c r="B174" s="40"/>
      <c r="C174" s="230" t="s">
        <v>648</v>
      </c>
      <c r="D174" s="230" t="s">
        <v>283</v>
      </c>
      <c r="E174" s="231" t="s">
        <v>3789</v>
      </c>
      <c r="F174" s="232" t="s">
        <v>3790</v>
      </c>
      <c r="G174" s="233" t="s">
        <v>286</v>
      </c>
      <c r="H174" s="234">
        <v>390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2322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2322</v>
      </c>
      <c r="BM174" s="242" t="s">
        <v>6069</v>
      </c>
    </row>
    <row r="175" s="2" customFormat="1" ht="24.15" customHeight="1">
      <c r="A175" s="39"/>
      <c r="B175" s="40"/>
      <c r="C175" s="230" t="s">
        <v>1432</v>
      </c>
      <c r="D175" s="230" t="s">
        <v>283</v>
      </c>
      <c r="E175" s="231" t="s">
        <v>3792</v>
      </c>
      <c r="F175" s="232" t="s">
        <v>3793</v>
      </c>
      <c r="G175" s="233" t="s">
        <v>304</v>
      </c>
      <c r="H175" s="234">
        <v>4.4000000000000004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2322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2322</v>
      </c>
      <c r="BM175" s="242" t="s">
        <v>6070</v>
      </c>
    </row>
    <row r="176" s="2" customFormat="1" ht="24.15" customHeight="1">
      <c r="A176" s="39"/>
      <c r="B176" s="40"/>
      <c r="C176" s="230" t="s">
        <v>1436</v>
      </c>
      <c r="D176" s="230" t="s">
        <v>283</v>
      </c>
      <c r="E176" s="231" t="s">
        <v>3795</v>
      </c>
      <c r="F176" s="232" t="s">
        <v>3796</v>
      </c>
      <c r="G176" s="233" t="s">
        <v>1421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2322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2322</v>
      </c>
      <c r="BM176" s="242" t="s">
        <v>6071</v>
      </c>
    </row>
    <row r="177" s="2" customFormat="1" ht="55.5" customHeight="1">
      <c r="A177" s="39"/>
      <c r="B177" s="40"/>
      <c r="C177" s="230" t="s">
        <v>1440</v>
      </c>
      <c r="D177" s="230" t="s">
        <v>283</v>
      </c>
      <c r="E177" s="231" t="s">
        <v>6072</v>
      </c>
      <c r="F177" s="232" t="s">
        <v>6073</v>
      </c>
      <c r="G177" s="233" t="s">
        <v>1676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2322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2322</v>
      </c>
      <c r="BM177" s="242" t="s">
        <v>6074</v>
      </c>
    </row>
    <row r="178" s="2" customFormat="1" ht="16.5" customHeight="1">
      <c r="A178" s="39"/>
      <c r="B178" s="40"/>
      <c r="C178" s="230" t="s">
        <v>1444</v>
      </c>
      <c r="D178" s="230" t="s">
        <v>283</v>
      </c>
      <c r="E178" s="231" t="s">
        <v>3805</v>
      </c>
      <c r="F178" s="232" t="s">
        <v>3806</v>
      </c>
      <c r="G178" s="233" t="s">
        <v>1676</v>
      </c>
      <c r="H178" s="234">
        <v>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2322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2322</v>
      </c>
      <c r="BM178" s="242" t="s">
        <v>6075</v>
      </c>
    </row>
    <row r="179" s="2" customFormat="1" ht="16.5" customHeight="1">
      <c r="A179" s="39"/>
      <c r="B179" s="40"/>
      <c r="C179" s="230" t="s">
        <v>1448</v>
      </c>
      <c r="D179" s="230" t="s">
        <v>283</v>
      </c>
      <c r="E179" s="231" t="s">
        <v>3808</v>
      </c>
      <c r="F179" s="232" t="s">
        <v>3809</v>
      </c>
      <c r="G179" s="233" t="s">
        <v>1676</v>
      </c>
      <c r="H179" s="234">
        <v>100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2322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2322</v>
      </c>
      <c r="BM179" s="242" t="s">
        <v>6076</v>
      </c>
    </row>
    <row r="180" s="2" customFormat="1" ht="16.5" customHeight="1">
      <c r="A180" s="39"/>
      <c r="B180" s="40"/>
      <c r="C180" s="230" t="s">
        <v>1452</v>
      </c>
      <c r="D180" s="230" t="s">
        <v>283</v>
      </c>
      <c r="E180" s="231" t="s">
        <v>3811</v>
      </c>
      <c r="F180" s="232" t="s">
        <v>3812</v>
      </c>
      <c r="G180" s="233" t="s">
        <v>410</v>
      </c>
      <c r="H180" s="234">
        <v>120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2322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2322</v>
      </c>
      <c r="BM180" s="242" t="s">
        <v>6077</v>
      </c>
    </row>
    <row r="181" s="2" customFormat="1" ht="62.7" customHeight="1">
      <c r="A181" s="39"/>
      <c r="B181" s="40"/>
      <c r="C181" s="230" t="s">
        <v>1456</v>
      </c>
      <c r="D181" s="230" t="s">
        <v>283</v>
      </c>
      <c r="E181" s="231" t="s">
        <v>6078</v>
      </c>
      <c r="F181" s="232" t="s">
        <v>6079</v>
      </c>
      <c r="G181" s="233" t="s">
        <v>410</v>
      </c>
      <c r="H181" s="234">
        <v>18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2322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2322</v>
      </c>
      <c r="BM181" s="242" t="s">
        <v>6080</v>
      </c>
    </row>
    <row r="182" s="2" customFormat="1" ht="16.5" customHeight="1">
      <c r="A182" s="39"/>
      <c r="B182" s="40"/>
      <c r="C182" s="230" t="s">
        <v>1460</v>
      </c>
      <c r="D182" s="230" t="s">
        <v>283</v>
      </c>
      <c r="E182" s="231" t="s">
        <v>3817</v>
      </c>
      <c r="F182" s="232" t="s">
        <v>3818</v>
      </c>
      <c r="G182" s="233" t="s">
        <v>410</v>
      </c>
      <c r="H182" s="234">
        <v>12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2322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2322</v>
      </c>
      <c r="BM182" s="242" t="s">
        <v>6081</v>
      </c>
    </row>
    <row r="183" s="2" customFormat="1" ht="16.5" customHeight="1">
      <c r="A183" s="39"/>
      <c r="B183" s="40"/>
      <c r="C183" s="230" t="s">
        <v>1464</v>
      </c>
      <c r="D183" s="230" t="s">
        <v>283</v>
      </c>
      <c r="E183" s="231" t="s">
        <v>3820</v>
      </c>
      <c r="F183" s="232" t="s">
        <v>3821</v>
      </c>
      <c r="G183" s="233" t="s">
        <v>410</v>
      </c>
      <c r="H183" s="234">
        <v>30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2322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2322</v>
      </c>
      <c r="BM183" s="242" t="s">
        <v>6082</v>
      </c>
    </row>
    <row r="184" s="2" customFormat="1" ht="16.5" customHeight="1">
      <c r="A184" s="39"/>
      <c r="B184" s="40"/>
      <c r="C184" s="230" t="s">
        <v>1468</v>
      </c>
      <c r="D184" s="230" t="s">
        <v>283</v>
      </c>
      <c r="E184" s="231" t="s">
        <v>3823</v>
      </c>
      <c r="F184" s="232" t="s">
        <v>3824</v>
      </c>
      <c r="G184" s="233" t="s">
        <v>1676</v>
      </c>
      <c r="H184" s="234">
        <v>10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2322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2322</v>
      </c>
      <c r="BM184" s="242" t="s">
        <v>6083</v>
      </c>
    </row>
    <row r="185" s="2" customFormat="1" ht="16.5" customHeight="1">
      <c r="A185" s="39"/>
      <c r="B185" s="40"/>
      <c r="C185" s="230" t="s">
        <v>1472</v>
      </c>
      <c r="D185" s="230" t="s">
        <v>283</v>
      </c>
      <c r="E185" s="231" t="s">
        <v>3826</v>
      </c>
      <c r="F185" s="232" t="s">
        <v>3827</v>
      </c>
      <c r="G185" s="233" t="s">
        <v>1676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2322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2322</v>
      </c>
      <c r="BM185" s="242" t="s">
        <v>6084</v>
      </c>
    </row>
    <row r="186" s="2" customFormat="1" ht="16.5" customHeight="1">
      <c r="A186" s="39"/>
      <c r="B186" s="40"/>
      <c r="C186" s="230" t="s">
        <v>1476</v>
      </c>
      <c r="D186" s="230" t="s">
        <v>283</v>
      </c>
      <c r="E186" s="231" t="s">
        <v>3829</v>
      </c>
      <c r="F186" s="232" t="s">
        <v>3830</v>
      </c>
      <c r="G186" s="233" t="s">
        <v>410</v>
      </c>
      <c r="H186" s="234">
        <v>48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2322</v>
      </c>
      <c r="AT186" s="242" t="s">
        <v>283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2322</v>
      </c>
      <c r="BM186" s="242" t="s">
        <v>6085</v>
      </c>
    </row>
    <row r="187" s="2" customFormat="1" ht="16.5" customHeight="1">
      <c r="A187" s="39"/>
      <c r="B187" s="40"/>
      <c r="C187" s="230" t="s">
        <v>1480</v>
      </c>
      <c r="D187" s="230" t="s">
        <v>283</v>
      </c>
      <c r="E187" s="231" t="s">
        <v>3832</v>
      </c>
      <c r="F187" s="232" t="s">
        <v>3833</v>
      </c>
      <c r="G187" s="233" t="s">
        <v>1676</v>
      </c>
      <c r="H187" s="234">
        <v>30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2322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2322</v>
      </c>
      <c r="BM187" s="242" t="s">
        <v>6086</v>
      </c>
    </row>
    <row r="188" s="2" customFormat="1" ht="16.5" customHeight="1">
      <c r="A188" s="39"/>
      <c r="B188" s="40"/>
      <c r="C188" s="230" t="s">
        <v>1484</v>
      </c>
      <c r="D188" s="230" t="s">
        <v>283</v>
      </c>
      <c r="E188" s="231" t="s">
        <v>3835</v>
      </c>
      <c r="F188" s="232" t="s">
        <v>3836</v>
      </c>
      <c r="G188" s="233" t="s">
        <v>410</v>
      </c>
      <c r="H188" s="234">
        <v>100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2322</v>
      </c>
      <c r="AT188" s="242" t="s">
        <v>283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2322</v>
      </c>
      <c r="BM188" s="242" t="s">
        <v>6087</v>
      </c>
    </row>
    <row r="189" s="2" customFormat="1" ht="24.15" customHeight="1">
      <c r="A189" s="39"/>
      <c r="B189" s="40"/>
      <c r="C189" s="230" t="s">
        <v>1488</v>
      </c>
      <c r="D189" s="230" t="s">
        <v>283</v>
      </c>
      <c r="E189" s="231" t="s">
        <v>3838</v>
      </c>
      <c r="F189" s="232" t="s">
        <v>3839</v>
      </c>
      <c r="G189" s="233" t="s">
        <v>1676</v>
      </c>
      <c r="H189" s="234">
        <v>3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2322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2322</v>
      </c>
      <c r="BM189" s="242" t="s">
        <v>6088</v>
      </c>
    </row>
    <row r="190" s="2" customFormat="1" ht="24.15" customHeight="1">
      <c r="A190" s="39"/>
      <c r="B190" s="40"/>
      <c r="C190" s="230" t="s">
        <v>1492</v>
      </c>
      <c r="D190" s="230" t="s">
        <v>283</v>
      </c>
      <c r="E190" s="231" t="s">
        <v>3841</v>
      </c>
      <c r="F190" s="232" t="s">
        <v>3842</v>
      </c>
      <c r="G190" s="233" t="s">
        <v>1676</v>
      </c>
      <c r="H190" s="234">
        <v>56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2322</v>
      </c>
      <c r="AT190" s="242" t="s">
        <v>283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2322</v>
      </c>
      <c r="BM190" s="242" t="s">
        <v>6089</v>
      </c>
    </row>
    <row r="191" s="2" customFormat="1" ht="33" customHeight="1">
      <c r="A191" s="39"/>
      <c r="B191" s="40"/>
      <c r="C191" s="230" t="s">
        <v>1496</v>
      </c>
      <c r="D191" s="230" t="s">
        <v>283</v>
      </c>
      <c r="E191" s="231" t="s">
        <v>3844</v>
      </c>
      <c r="F191" s="232" t="s">
        <v>3845</v>
      </c>
      <c r="G191" s="233" t="s">
        <v>1676</v>
      </c>
      <c r="H191" s="234">
        <v>56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2322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2322</v>
      </c>
      <c r="BM191" s="242" t="s">
        <v>6090</v>
      </c>
    </row>
    <row r="192" s="2" customFormat="1" ht="16.5" customHeight="1">
      <c r="A192" s="39"/>
      <c r="B192" s="40"/>
      <c r="C192" s="230" t="s">
        <v>1500</v>
      </c>
      <c r="D192" s="230" t="s">
        <v>283</v>
      </c>
      <c r="E192" s="231" t="s">
        <v>3847</v>
      </c>
      <c r="F192" s="232" t="s">
        <v>3848</v>
      </c>
      <c r="G192" s="233" t="s">
        <v>1676</v>
      </c>
      <c r="H192" s="234">
        <v>6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2322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2322</v>
      </c>
      <c r="BM192" s="242" t="s">
        <v>6091</v>
      </c>
    </row>
    <row r="193" s="2" customFormat="1" ht="16.5" customHeight="1">
      <c r="A193" s="39"/>
      <c r="B193" s="40"/>
      <c r="C193" s="230" t="s">
        <v>1504</v>
      </c>
      <c r="D193" s="230" t="s">
        <v>283</v>
      </c>
      <c r="E193" s="231" t="s">
        <v>3850</v>
      </c>
      <c r="F193" s="232" t="s">
        <v>3851</v>
      </c>
      <c r="G193" s="233" t="s">
        <v>1676</v>
      </c>
      <c r="H193" s="234">
        <v>56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2322</v>
      </c>
      <c r="AT193" s="242" t="s">
        <v>283</v>
      </c>
      <c r="AU193" s="242" t="s">
        <v>84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2322</v>
      </c>
      <c r="BM193" s="242" t="s">
        <v>6092</v>
      </c>
    </row>
    <row r="194" s="2" customFormat="1" ht="24.15" customHeight="1">
      <c r="A194" s="39"/>
      <c r="B194" s="40"/>
      <c r="C194" s="230" t="s">
        <v>1508</v>
      </c>
      <c r="D194" s="230" t="s">
        <v>283</v>
      </c>
      <c r="E194" s="231" t="s">
        <v>3853</v>
      </c>
      <c r="F194" s="232" t="s">
        <v>3854</v>
      </c>
      <c r="G194" s="233" t="s">
        <v>1676</v>
      </c>
      <c r="H194" s="234">
        <v>56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2322</v>
      </c>
      <c r="AT194" s="242" t="s">
        <v>283</v>
      </c>
      <c r="AU194" s="242" t="s">
        <v>84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2322</v>
      </c>
      <c r="BM194" s="242" t="s">
        <v>6093</v>
      </c>
    </row>
    <row r="195" s="2" customFormat="1" ht="55.5" customHeight="1">
      <c r="A195" s="39"/>
      <c r="B195" s="40"/>
      <c r="C195" s="230" t="s">
        <v>1512</v>
      </c>
      <c r="D195" s="230" t="s">
        <v>283</v>
      </c>
      <c r="E195" s="231" t="s">
        <v>6072</v>
      </c>
      <c r="F195" s="232" t="s">
        <v>6073</v>
      </c>
      <c r="G195" s="233" t="s">
        <v>1676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2322</v>
      </c>
      <c r="AT195" s="242" t="s">
        <v>283</v>
      </c>
      <c r="AU195" s="242" t="s">
        <v>84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2322</v>
      </c>
      <c r="BM195" s="242" t="s">
        <v>6094</v>
      </c>
    </row>
    <row r="196" s="2" customFormat="1" ht="16.5" customHeight="1">
      <c r="A196" s="39"/>
      <c r="B196" s="40"/>
      <c r="C196" s="230" t="s">
        <v>1516</v>
      </c>
      <c r="D196" s="230" t="s">
        <v>283</v>
      </c>
      <c r="E196" s="231" t="s">
        <v>3805</v>
      </c>
      <c r="F196" s="232" t="s">
        <v>3806</v>
      </c>
      <c r="G196" s="233" t="s">
        <v>1676</v>
      </c>
      <c r="H196" s="234">
        <v>2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2322</v>
      </c>
      <c r="AT196" s="242" t="s">
        <v>283</v>
      </c>
      <c r="AU196" s="242" t="s">
        <v>84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2322</v>
      </c>
      <c r="BM196" s="242" t="s">
        <v>6095</v>
      </c>
    </row>
    <row r="197" s="2" customFormat="1" ht="16.5" customHeight="1">
      <c r="A197" s="39"/>
      <c r="B197" s="40"/>
      <c r="C197" s="230" t="s">
        <v>1520</v>
      </c>
      <c r="D197" s="230" t="s">
        <v>283</v>
      </c>
      <c r="E197" s="231" t="s">
        <v>3808</v>
      </c>
      <c r="F197" s="232" t="s">
        <v>3809</v>
      </c>
      <c r="G197" s="233" t="s">
        <v>1676</v>
      </c>
      <c r="H197" s="234">
        <v>100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2322</v>
      </c>
      <c r="AT197" s="242" t="s">
        <v>283</v>
      </c>
      <c r="AU197" s="242" t="s">
        <v>84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2322</v>
      </c>
      <c r="BM197" s="242" t="s">
        <v>6096</v>
      </c>
    </row>
    <row r="198" s="2" customFormat="1" ht="16.5" customHeight="1">
      <c r="A198" s="39"/>
      <c r="B198" s="40"/>
      <c r="C198" s="230" t="s">
        <v>1524</v>
      </c>
      <c r="D198" s="230" t="s">
        <v>283</v>
      </c>
      <c r="E198" s="231" t="s">
        <v>3811</v>
      </c>
      <c r="F198" s="232" t="s">
        <v>3812</v>
      </c>
      <c r="G198" s="233" t="s">
        <v>410</v>
      </c>
      <c r="H198" s="234">
        <v>128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2322</v>
      </c>
      <c r="AT198" s="242" t="s">
        <v>283</v>
      </c>
      <c r="AU198" s="242" t="s">
        <v>84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2322</v>
      </c>
      <c r="BM198" s="242" t="s">
        <v>6097</v>
      </c>
    </row>
    <row r="199" s="2" customFormat="1" ht="62.7" customHeight="1">
      <c r="A199" s="39"/>
      <c r="B199" s="40"/>
      <c r="C199" s="230" t="s">
        <v>1528</v>
      </c>
      <c r="D199" s="230" t="s">
        <v>283</v>
      </c>
      <c r="E199" s="231" t="s">
        <v>6078</v>
      </c>
      <c r="F199" s="232" t="s">
        <v>6079</v>
      </c>
      <c r="G199" s="233" t="s">
        <v>410</v>
      </c>
      <c r="H199" s="234">
        <v>12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2322</v>
      </c>
      <c r="AT199" s="242" t="s">
        <v>283</v>
      </c>
      <c r="AU199" s="242" t="s">
        <v>84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2322</v>
      </c>
      <c r="BM199" s="242" t="s">
        <v>6098</v>
      </c>
    </row>
    <row r="200" s="2" customFormat="1" ht="16.5" customHeight="1">
      <c r="A200" s="39"/>
      <c r="B200" s="40"/>
      <c r="C200" s="230" t="s">
        <v>1532</v>
      </c>
      <c r="D200" s="230" t="s">
        <v>283</v>
      </c>
      <c r="E200" s="231" t="s">
        <v>3817</v>
      </c>
      <c r="F200" s="232" t="s">
        <v>3818</v>
      </c>
      <c r="G200" s="233" t="s">
        <v>410</v>
      </c>
      <c r="H200" s="234">
        <v>14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2322</v>
      </c>
      <c r="AT200" s="242" t="s">
        <v>283</v>
      </c>
      <c r="AU200" s="242" t="s">
        <v>84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2322</v>
      </c>
      <c r="BM200" s="242" t="s">
        <v>6099</v>
      </c>
    </row>
    <row r="201" s="2" customFormat="1" ht="16.5" customHeight="1">
      <c r="A201" s="39"/>
      <c r="B201" s="40"/>
      <c r="C201" s="230" t="s">
        <v>1536</v>
      </c>
      <c r="D201" s="230" t="s">
        <v>283</v>
      </c>
      <c r="E201" s="231" t="s">
        <v>3820</v>
      </c>
      <c r="F201" s="232" t="s">
        <v>3821</v>
      </c>
      <c r="G201" s="233" t="s">
        <v>410</v>
      </c>
      <c r="H201" s="234">
        <v>34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2322</v>
      </c>
      <c r="AT201" s="242" t="s">
        <v>283</v>
      </c>
      <c r="AU201" s="242" t="s">
        <v>84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2322</v>
      </c>
      <c r="BM201" s="242" t="s">
        <v>6100</v>
      </c>
    </row>
    <row r="202" s="2" customFormat="1" ht="16.5" customHeight="1">
      <c r="A202" s="39"/>
      <c r="B202" s="40"/>
      <c r="C202" s="230" t="s">
        <v>1540</v>
      </c>
      <c r="D202" s="230" t="s">
        <v>283</v>
      </c>
      <c r="E202" s="231" t="s">
        <v>3823</v>
      </c>
      <c r="F202" s="232" t="s">
        <v>3824</v>
      </c>
      <c r="G202" s="233" t="s">
        <v>1676</v>
      </c>
      <c r="H202" s="234">
        <v>10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2322</v>
      </c>
      <c r="AT202" s="242" t="s">
        <v>283</v>
      </c>
      <c r="AU202" s="242" t="s">
        <v>84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2322</v>
      </c>
      <c r="BM202" s="242" t="s">
        <v>6101</v>
      </c>
    </row>
    <row r="203" s="2" customFormat="1" ht="16.5" customHeight="1">
      <c r="A203" s="39"/>
      <c r="B203" s="40"/>
      <c r="C203" s="230" t="s">
        <v>1544</v>
      </c>
      <c r="D203" s="230" t="s">
        <v>283</v>
      </c>
      <c r="E203" s="231" t="s">
        <v>3826</v>
      </c>
      <c r="F203" s="232" t="s">
        <v>3827</v>
      </c>
      <c r="G203" s="233" t="s">
        <v>1676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2322</v>
      </c>
      <c r="AT203" s="242" t="s">
        <v>283</v>
      </c>
      <c r="AU203" s="242" t="s">
        <v>84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2322</v>
      </c>
      <c r="BM203" s="242" t="s">
        <v>6102</v>
      </c>
    </row>
    <row r="204" s="2" customFormat="1" ht="16.5" customHeight="1">
      <c r="A204" s="39"/>
      <c r="B204" s="40"/>
      <c r="C204" s="230" t="s">
        <v>1548</v>
      </c>
      <c r="D204" s="230" t="s">
        <v>283</v>
      </c>
      <c r="E204" s="231" t="s">
        <v>3829</v>
      </c>
      <c r="F204" s="232" t="s">
        <v>3830</v>
      </c>
      <c r="G204" s="233" t="s">
        <v>410</v>
      </c>
      <c r="H204" s="234">
        <v>54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2322</v>
      </c>
      <c r="AT204" s="242" t="s">
        <v>283</v>
      </c>
      <c r="AU204" s="242" t="s">
        <v>84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2322</v>
      </c>
      <c r="BM204" s="242" t="s">
        <v>6103</v>
      </c>
    </row>
    <row r="205" s="2" customFormat="1" ht="16.5" customHeight="1">
      <c r="A205" s="39"/>
      <c r="B205" s="40"/>
      <c r="C205" s="230" t="s">
        <v>1552</v>
      </c>
      <c r="D205" s="230" t="s">
        <v>283</v>
      </c>
      <c r="E205" s="231" t="s">
        <v>3832</v>
      </c>
      <c r="F205" s="232" t="s">
        <v>3833</v>
      </c>
      <c r="G205" s="233" t="s">
        <v>1676</v>
      </c>
      <c r="H205" s="234">
        <v>30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2322</v>
      </c>
      <c r="AT205" s="242" t="s">
        <v>283</v>
      </c>
      <c r="AU205" s="242" t="s">
        <v>84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2322</v>
      </c>
      <c r="BM205" s="242" t="s">
        <v>6104</v>
      </c>
    </row>
    <row r="206" s="2" customFormat="1" ht="16.5" customHeight="1">
      <c r="A206" s="39"/>
      <c r="B206" s="40"/>
      <c r="C206" s="230" t="s">
        <v>1560</v>
      </c>
      <c r="D206" s="230" t="s">
        <v>283</v>
      </c>
      <c r="E206" s="231" t="s">
        <v>3835</v>
      </c>
      <c r="F206" s="232" t="s">
        <v>3836</v>
      </c>
      <c r="G206" s="233" t="s">
        <v>410</v>
      </c>
      <c r="H206" s="234">
        <v>100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2322</v>
      </c>
      <c r="AT206" s="242" t="s">
        <v>283</v>
      </c>
      <c r="AU206" s="242" t="s">
        <v>84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2322</v>
      </c>
      <c r="BM206" s="242" t="s">
        <v>6105</v>
      </c>
    </row>
    <row r="207" s="2" customFormat="1" ht="24.15" customHeight="1">
      <c r="A207" s="39"/>
      <c r="B207" s="40"/>
      <c r="C207" s="230" t="s">
        <v>1564</v>
      </c>
      <c r="D207" s="230" t="s">
        <v>283</v>
      </c>
      <c r="E207" s="231" t="s">
        <v>3838</v>
      </c>
      <c r="F207" s="232" t="s">
        <v>3839</v>
      </c>
      <c r="G207" s="233" t="s">
        <v>1676</v>
      </c>
      <c r="H207" s="234">
        <v>7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2322</v>
      </c>
      <c r="AT207" s="242" t="s">
        <v>283</v>
      </c>
      <c r="AU207" s="242" t="s">
        <v>84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2322</v>
      </c>
      <c r="BM207" s="242" t="s">
        <v>6106</v>
      </c>
    </row>
    <row r="208" s="2" customFormat="1" ht="24.15" customHeight="1">
      <c r="A208" s="39"/>
      <c r="B208" s="40"/>
      <c r="C208" s="230" t="s">
        <v>1568</v>
      </c>
      <c r="D208" s="230" t="s">
        <v>283</v>
      </c>
      <c r="E208" s="231" t="s">
        <v>3841</v>
      </c>
      <c r="F208" s="232" t="s">
        <v>3842</v>
      </c>
      <c r="G208" s="233" t="s">
        <v>1676</v>
      </c>
      <c r="H208" s="234">
        <v>148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2322</v>
      </c>
      <c r="AT208" s="242" t="s">
        <v>283</v>
      </c>
      <c r="AU208" s="242" t="s">
        <v>84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2322</v>
      </c>
      <c r="BM208" s="242" t="s">
        <v>6107</v>
      </c>
    </row>
    <row r="209" s="2" customFormat="1" ht="16.5" customHeight="1">
      <c r="A209" s="39"/>
      <c r="B209" s="40"/>
      <c r="C209" s="230" t="s">
        <v>1572</v>
      </c>
      <c r="D209" s="230" t="s">
        <v>283</v>
      </c>
      <c r="E209" s="231" t="s">
        <v>3847</v>
      </c>
      <c r="F209" s="232" t="s">
        <v>3848</v>
      </c>
      <c r="G209" s="233" t="s">
        <v>1676</v>
      </c>
      <c r="H209" s="234">
        <v>14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2322</v>
      </c>
      <c r="AT209" s="242" t="s">
        <v>283</v>
      </c>
      <c r="AU209" s="242" t="s">
        <v>84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2322</v>
      </c>
      <c r="BM209" s="242" t="s">
        <v>6108</v>
      </c>
    </row>
    <row r="210" s="2" customFormat="1" ht="16.5" customHeight="1">
      <c r="A210" s="39"/>
      <c r="B210" s="40"/>
      <c r="C210" s="230" t="s">
        <v>1576</v>
      </c>
      <c r="D210" s="230" t="s">
        <v>283</v>
      </c>
      <c r="E210" s="231" t="s">
        <v>3850</v>
      </c>
      <c r="F210" s="232" t="s">
        <v>3851</v>
      </c>
      <c r="G210" s="233" t="s">
        <v>1676</v>
      </c>
      <c r="H210" s="234">
        <v>148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2322</v>
      </c>
      <c r="AT210" s="242" t="s">
        <v>283</v>
      </c>
      <c r="AU210" s="242" t="s">
        <v>84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2322</v>
      </c>
      <c r="BM210" s="242" t="s">
        <v>6109</v>
      </c>
    </row>
    <row r="211" s="2" customFormat="1" ht="24.15" customHeight="1">
      <c r="A211" s="39"/>
      <c r="B211" s="40"/>
      <c r="C211" s="230" t="s">
        <v>1580</v>
      </c>
      <c r="D211" s="230" t="s">
        <v>283</v>
      </c>
      <c r="E211" s="231" t="s">
        <v>3853</v>
      </c>
      <c r="F211" s="232" t="s">
        <v>3854</v>
      </c>
      <c r="G211" s="233" t="s">
        <v>1676</v>
      </c>
      <c r="H211" s="234">
        <v>148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2322</v>
      </c>
      <c r="AT211" s="242" t="s">
        <v>283</v>
      </c>
      <c r="AU211" s="242" t="s">
        <v>84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2322</v>
      </c>
      <c r="BM211" s="242" t="s">
        <v>6110</v>
      </c>
    </row>
    <row r="212" s="2" customFormat="1" ht="55.5" customHeight="1">
      <c r="A212" s="39"/>
      <c r="B212" s="40"/>
      <c r="C212" s="230" t="s">
        <v>1584</v>
      </c>
      <c r="D212" s="230" t="s">
        <v>283</v>
      </c>
      <c r="E212" s="231" t="s">
        <v>6072</v>
      </c>
      <c r="F212" s="232" t="s">
        <v>6073</v>
      </c>
      <c r="G212" s="233" t="s">
        <v>1676</v>
      </c>
      <c r="H212" s="234">
        <v>1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2322</v>
      </c>
      <c r="AT212" s="242" t="s">
        <v>283</v>
      </c>
      <c r="AU212" s="242" t="s">
        <v>84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2322</v>
      </c>
      <c r="BM212" s="242" t="s">
        <v>6111</v>
      </c>
    </row>
    <row r="213" s="2" customFormat="1" ht="16.5" customHeight="1">
      <c r="A213" s="39"/>
      <c r="B213" s="40"/>
      <c r="C213" s="230" t="s">
        <v>1588</v>
      </c>
      <c r="D213" s="230" t="s">
        <v>283</v>
      </c>
      <c r="E213" s="231" t="s">
        <v>3805</v>
      </c>
      <c r="F213" s="232" t="s">
        <v>3806</v>
      </c>
      <c r="G213" s="233" t="s">
        <v>1676</v>
      </c>
      <c r="H213" s="234">
        <v>2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2322</v>
      </c>
      <c r="AT213" s="242" t="s">
        <v>283</v>
      </c>
      <c r="AU213" s="242" t="s">
        <v>84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2322</v>
      </c>
      <c r="BM213" s="242" t="s">
        <v>6112</v>
      </c>
    </row>
    <row r="214" s="2" customFormat="1" ht="16.5" customHeight="1">
      <c r="A214" s="39"/>
      <c r="B214" s="40"/>
      <c r="C214" s="230" t="s">
        <v>1592</v>
      </c>
      <c r="D214" s="230" t="s">
        <v>283</v>
      </c>
      <c r="E214" s="231" t="s">
        <v>3808</v>
      </c>
      <c r="F214" s="232" t="s">
        <v>3809</v>
      </c>
      <c r="G214" s="233" t="s">
        <v>1676</v>
      </c>
      <c r="H214" s="234">
        <v>100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2322</v>
      </c>
      <c r="AT214" s="242" t="s">
        <v>283</v>
      </c>
      <c r="AU214" s="242" t="s">
        <v>84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2322</v>
      </c>
      <c r="BM214" s="242" t="s">
        <v>6113</v>
      </c>
    </row>
    <row r="215" s="2" customFormat="1" ht="16.5" customHeight="1">
      <c r="A215" s="39"/>
      <c r="B215" s="40"/>
      <c r="C215" s="230" t="s">
        <v>1596</v>
      </c>
      <c r="D215" s="230" t="s">
        <v>283</v>
      </c>
      <c r="E215" s="231" t="s">
        <v>3811</v>
      </c>
      <c r="F215" s="232" t="s">
        <v>3812</v>
      </c>
      <c r="G215" s="233" t="s">
        <v>410</v>
      </c>
      <c r="H215" s="234">
        <v>142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2322</v>
      </c>
      <c r="AT215" s="242" t="s">
        <v>283</v>
      </c>
      <c r="AU215" s="242" t="s">
        <v>84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2322</v>
      </c>
      <c r="BM215" s="242" t="s">
        <v>6114</v>
      </c>
    </row>
    <row r="216" s="2" customFormat="1" ht="62.7" customHeight="1">
      <c r="A216" s="39"/>
      <c r="B216" s="40"/>
      <c r="C216" s="230" t="s">
        <v>1600</v>
      </c>
      <c r="D216" s="230" t="s">
        <v>283</v>
      </c>
      <c r="E216" s="231" t="s">
        <v>6078</v>
      </c>
      <c r="F216" s="232" t="s">
        <v>6079</v>
      </c>
      <c r="G216" s="233" t="s">
        <v>410</v>
      </c>
      <c r="H216" s="234">
        <v>14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2322</v>
      </c>
      <c r="AT216" s="242" t="s">
        <v>283</v>
      </c>
      <c r="AU216" s="242" t="s">
        <v>84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2322</v>
      </c>
      <c r="BM216" s="242" t="s">
        <v>6115</v>
      </c>
    </row>
    <row r="217" s="2" customFormat="1" ht="16.5" customHeight="1">
      <c r="A217" s="39"/>
      <c r="B217" s="40"/>
      <c r="C217" s="230" t="s">
        <v>1604</v>
      </c>
      <c r="D217" s="230" t="s">
        <v>283</v>
      </c>
      <c r="E217" s="231" t="s">
        <v>3817</v>
      </c>
      <c r="F217" s="232" t="s">
        <v>3818</v>
      </c>
      <c r="G217" s="233" t="s">
        <v>410</v>
      </c>
      <c r="H217" s="234">
        <v>10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2322</v>
      </c>
      <c r="AT217" s="242" t="s">
        <v>283</v>
      </c>
      <c r="AU217" s="242" t="s">
        <v>84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2322</v>
      </c>
      <c r="BM217" s="242" t="s">
        <v>6116</v>
      </c>
    </row>
    <row r="218" s="2" customFormat="1" ht="16.5" customHeight="1">
      <c r="A218" s="39"/>
      <c r="B218" s="40"/>
      <c r="C218" s="230" t="s">
        <v>1608</v>
      </c>
      <c r="D218" s="230" t="s">
        <v>283</v>
      </c>
      <c r="E218" s="231" t="s">
        <v>3820</v>
      </c>
      <c r="F218" s="232" t="s">
        <v>3821</v>
      </c>
      <c r="G218" s="233" t="s">
        <v>410</v>
      </c>
      <c r="H218" s="234">
        <v>32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2322</v>
      </c>
      <c r="AT218" s="242" t="s">
        <v>283</v>
      </c>
      <c r="AU218" s="242" t="s">
        <v>84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2322</v>
      </c>
      <c r="BM218" s="242" t="s">
        <v>6117</v>
      </c>
    </row>
    <row r="219" s="2" customFormat="1" ht="16.5" customHeight="1">
      <c r="A219" s="39"/>
      <c r="B219" s="40"/>
      <c r="C219" s="230" t="s">
        <v>1612</v>
      </c>
      <c r="D219" s="230" t="s">
        <v>283</v>
      </c>
      <c r="E219" s="231" t="s">
        <v>3823</v>
      </c>
      <c r="F219" s="232" t="s">
        <v>3824</v>
      </c>
      <c r="G219" s="233" t="s">
        <v>1676</v>
      </c>
      <c r="H219" s="234">
        <v>10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2322</v>
      </c>
      <c r="AT219" s="242" t="s">
        <v>283</v>
      </c>
      <c r="AU219" s="242" t="s">
        <v>84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2322</v>
      </c>
      <c r="BM219" s="242" t="s">
        <v>6118</v>
      </c>
    </row>
    <row r="220" s="2" customFormat="1" ht="16.5" customHeight="1">
      <c r="A220" s="39"/>
      <c r="B220" s="40"/>
      <c r="C220" s="230" t="s">
        <v>1616</v>
      </c>
      <c r="D220" s="230" t="s">
        <v>283</v>
      </c>
      <c r="E220" s="231" t="s">
        <v>3826</v>
      </c>
      <c r="F220" s="232" t="s">
        <v>3827</v>
      </c>
      <c r="G220" s="233" t="s">
        <v>1676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2322</v>
      </c>
      <c r="AT220" s="242" t="s">
        <v>283</v>
      </c>
      <c r="AU220" s="242" t="s">
        <v>84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2322</v>
      </c>
      <c r="BM220" s="242" t="s">
        <v>6119</v>
      </c>
    </row>
    <row r="221" s="2" customFormat="1" ht="16.5" customHeight="1">
      <c r="A221" s="39"/>
      <c r="B221" s="40"/>
      <c r="C221" s="230" t="s">
        <v>1620</v>
      </c>
      <c r="D221" s="230" t="s">
        <v>283</v>
      </c>
      <c r="E221" s="231" t="s">
        <v>3829</v>
      </c>
      <c r="F221" s="232" t="s">
        <v>3830</v>
      </c>
      <c r="G221" s="233" t="s">
        <v>410</v>
      </c>
      <c r="H221" s="234">
        <v>52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2322</v>
      </c>
      <c r="AT221" s="242" t="s">
        <v>283</v>
      </c>
      <c r="AU221" s="242" t="s">
        <v>84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2322</v>
      </c>
      <c r="BM221" s="242" t="s">
        <v>6120</v>
      </c>
    </row>
    <row r="222" s="2" customFormat="1" ht="16.5" customHeight="1">
      <c r="A222" s="39"/>
      <c r="B222" s="40"/>
      <c r="C222" s="230" t="s">
        <v>1624</v>
      </c>
      <c r="D222" s="230" t="s">
        <v>283</v>
      </c>
      <c r="E222" s="231" t="s">
        <v>3832</v>
      </c>
      <c r="F222" s="232" t="s">
        <v>3833</v>
      </c>
      <c r="G222" s="233" t="s">
        <v>1676</v>
      </c>
      <c r="H222" s="234">
        <v>30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2322</v>
      </c>
      <c r="AT222" s="242" t="s">
        <v>283</v>
      </c>
      <c r="AU222" s="242" t="s">
        <v>84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2322</v>
      </c>
      <c r="BM222" s="242" t="s">
        <v>6121</v>
      </c>
    </row>
    <row r="223" s="2" customFormat="1" ht="16.5" customHeight="1">
      <c r="A223" s="39"/>
      <c r="B223" s="40"/>
      <c r="C223" s="230" t="s">
        <v>1628</v>
      </c>
      <c r="D223" s="230" t="s">
        <v>283</v>
      </c>
      <c r="E223" s="231" t="s">
        <v>3835</v>
      </c>
      <c r="F223" s="232" t="s">
        <v>3836</v>
      </c>
      <c r="G223" s="233" t="s">
        <v>410</v>
      </c>
      <c r="H223" s="234">
        <v>100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2322</v>
      </c>
      <c r="AT223" s="242" t="s">
        <v>283</v>
      </c>
      <c r="AU223" s="242" t="s">
        <v>84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2322</v>
      </c>
      <c r="BM223" s="242" t="s">
        <v>6122</v>
      </c>
    </row>
    <row r="224" s="2" customFormat="1" ht="24.15" customHeight="1">
      <c r="A224" s="39"/>
      <c r="B224" s="40"/>
      <c r="C224" s="230" t="s">
        <v>1632</v>
      </c>
      <c r="D224" s="230" t="s">
        <v>283</v>
      </c>
      <c r="E224" s="231" t="s">
        <v>3838</v>
      </c>
      <c r="F224" s="232" t="s">
        <v>3839</v>
      </c>
      <c r="G224" s="233" t="s">
        <v>1676</v>
      </c>
      <c r="H224" s="234">
        <v>6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2322</v>
      </c>
      <c r="AT224" s="242" t="s">
        <v>283</v>
      </c>
      <c r="AU224" s="242" t="s">
        <v>84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2322</v>
      </c>
      <c r="BM224" s="242" t="s">
        <v>6123</v>
      </c>
    </row>
    <row r="225" s="2" customFormat="1" ht="24.15" customHeight="1">
      <c r="A225" s="39"/>
      <c r="B225" s="40"/>
      <c r="C225" s="230" t="s">
        <v>1636</v>
      </c>
      <c r="D225" s="230" t="s">
        <v>283</v>
      </c>
      <c r="E225" s="231" t="s">
        <v>3841</v>
      </c>
      <c r="F225" s="232" t="s">
        <v>3842</v>
      </c>
      <c r="G225" s="233" t="s">
        <v>1676</v>
      </c>
      <c r="H225" s="234">
        <v>128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2322</v>
      </c>
      <c r="AT225" s="242" t="s">
        <v>283</v>
      </c>
      <c r="AU225" s="242" t="s">
        <v>84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2322</v>
      </c>
      <c r="BM225" s="242" t="s">
        <v>6124</v>
      </c>
    </row>
    <row r="226" s="2" customFormat="1" ht="16.5" customHeight="1">
      <c r="A226" s="39"/>
      <c r="B226" s="40"/>
      <c r="C226" s="230" t="s">
        <v>1640</v>
      </c>
      <c r="D226" s="230" t="s">
        <v>283</v>
      </c>
      <c r="E226" s="231" t="s">
        <v>3847</v>
      </c>
      <c r="F226" s="232" t="s">
        <v>3848</v>
      </c>
      <c r="G226" s="233" t="s">
        <v>1676</v>
      </c>
      <c r="H226" s="234">
        <v>12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2322</v>
      </c>
      <c r="AT226" s="242" t="s">
        <v>283</v>
      </c>
      <c r="AU226" s="242" t="s">
        <v>84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2322</v>
      </c>
      <c r="BM226" s="242" t="s">
        <v>6125</v>
      </c>
    </row>
    <row r="227" s="2" customFormat="1" ht="16.5" customHeight="1">
      <c r="A227" s="39"/>
      <c r="B227" s="40"/>
      <c r="C227" s="230" t="s">
        <v>1644</v>
      </c>
      <c r="D227" s="230" t="s">
        <v>283</v>
      </c>
      <c r="E227" s="231" t="s">
        <v>3850</v>
      </c>
      <c r="F227" s="232" t="s">
        <v>3851</v>
      </c>
      <c r="G227" s="233" t="s">
        <v>1676</v>
      </c>
      <c r="H227" s="234">
        <v>128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2322</v>
      </c>
      <c r="AT227" s="242" t="s">
        <v>283</v>
      </c>
      <c r="AU227" s="242" t="s">
        <v>84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2322</v>
      </c>
      <c r="BM227" s="242" t="s">
        <v>6126</v>
      </c>
    </row>
    <row r="228" s="2" customFormat="1" ht="24.15" customHeight="1">
      <c r="A228" s="39"/>
      <c r="B228" s="40"/>
      <c r="C228" s="230" t="s">
        <v>1648</v>
      </c>
      <c r="D228" s="230" t="s">
        <v>283</v>
      </c>
      <c r="E228" s="231" t="s">
        <v>3853</v>
      </c>
      <c r="F228" s="232" t="s">
        <v>3854</v>
      </c>
      <c r="G228" s="233" t="s">
        <v>1676</v>
      </c>
      <c r="H228" s="234">
        <v>128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2322</v>
      </c>
      <c r="AT228" s="242" t="s">
        <v>283</v>
      </c>
      <c r="AU228" s="242" t="s">
        <v>84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2322</v>
      </c>
      <c r="BM228" s="242" t="s">
        <v>6127</v>
      </c>
    </row>
    <row r="229" s="2" customFormat="1" ht="55.5" customHeight="1">
      <c r="A229" s="39"/>
      <c r="B229" s="40"/>
      <c r="C229" s="230" t="s">
        <v>1652</v>
      </c>
      <c r="D229" s="230" t="s">
        <v>283</v>
      </c>
      <c r="E229" s="231" t="s">
        <v>6072</v>
      </c>
      <c r="F229" s="232" t="s">
        <v>6073</v>
      </c>
      <c r="G229" s="233" t="s">
        <v>1676</v>
      </c>
      <c r="H229" s="234">
        <v>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2322</v>
      </c>
      <c r="AT229" s="242" t="s">
        <v>283</v>
      </c>
      <c r="AU229" s="242" t="s">
        <v>84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2322</v>
      </c>
      <c r="BM229" s="242" t="s">
        <v>6128</v>
      </c>
    </row>
    <row r="230" s="2" customFormat="1" ht="16.5" customHeight="1">
      <c r="A230" s="39"/>
      <c r="B230" s="40"/>
      <c r="C230" s="230" t="s">
        <v>1656</v>
      </c>
      <c r="D230" s="230" t="s">
        <v>283</v>
      </c>
      <c r="E230" s="231" t="s">
        <v>3805</v>
      </c>
      <c r="F230" s="232" t="s">
        <v>3806</v>
      </c>
      <c r="G230" s="233" t="s">
        <v>1676</v>
      </c>
      <c r="H230" s="234">
        <v>2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2322</v>
      </c>
      <c r="AT230" s="242" t="s">
        <v>283</v>
      </c>
      <c r="AU230" s="242" t="s">
        <v>84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2322</v>
      </c>
      <c r="BM230" s="242" t="s">
        <v>6129</v>
      </c>
    </row>
    <row r="231" s="2" customFormat="1" ht="16.5" customHeight="1">
      <c r="A231" s="39"/>
      <c r="B231" s="40"/>
      <c r="C231" s="230" t="s">
        <v>1662</v>
      </c>
      <c r="D231" s="230" t="s">
        <v>283</v>
      </c>
      <c r="E231" s="231" t="s">
        <v>3808</v>
      </c>
      <c r="F231" s="232" t="s">
        <v>3809</v>
      </c>
      <c r="G231" s="233" t="s">
        <v>1676</v>
      </c>
      <c r="H231" s="234">
        <v>100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2322</v>
      </c>
      <c r="AT231" s="242" t="s">
        <v>283</v>
      </c>
      <c r="AU231" s="242" t="s">
        <v>84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2322</v>
      </c>
      <c r="BM231" s="242" t="s">
        <v>6130</v>
      </c>
    </row>
    <row r="232" s="2" customFormat="1" ht="16.5" customHeight="1">
      <c r="A232" s="39"/>
      <c r="B232" s="40"/>
      <c r="C232" s="230" t="s">
        <v>1667</v>
      </c>
      <c r="D232" s="230" t="s">
        <v>283</v>
      </c>
      <c r="E232" s="231" t="s">
        <v>3811</v>
      </c>
      <c r="F232" s="232" t="s">
        <v>3812</v>
      </c>
      <c r="G232" s="233" t="s">
        <v>410</v>
      </c>
      <c r="H232" s="234">
        <v>84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2322</v>
      </c>
      <c r="AT232" s="242" t="s">
        <v>283</v>
      </c>
      <c r="AU232" s="242" t="s">
        <v>84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2322</v>
      </c>
      <c r="BM232" s="242" t="s">
        <v>6131</v>
      </c>
    </row>
    <row r="233" s="2" customFormat="1" ht="62.7" customHeight="1">
      <c r="A233" s="39"/>
      <c r="B233" s="40"/>
      <c r="C233" s="230" t="s">
        <v>1673</v>
      </c>
      <c r="D233" s="230" t="s">
        <v>283</v>
      </c>
      <c r="E233" s="231" t="s">
        <v>6078</v>
      </c>
      <c r="F233" s="232" t="s">
        <v>6079</v>
      </c>
      <c r="G233" s="233" t="s">
        <v>410</v>
      </c>
      <c r="H233" s="234">
        <v>16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2322</v>
      </c>
      <c r="AT233" s="242" t="s">
        <v>283</v>
      </c>
      <c r="AU233" s="242" t="s">
        <v>84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2322</v>
      </c>
      <c r="BM233" s="242" t="s">
        <v>6132</v>
      </c>
    </row>
    <row r="234" s="2" customFormat="1" ht="16.5" customHeight="1">
      <c r="A234" s="39"/>
      <c r="B234" s="40"/>
      <c r="C234" s="230" t="s">
        <v>1679</v>
      </c>
      <c r="D234" s="230" t="s">
        <v>283</v>
      </c>
      <c r="E234" s="231" t="s">
        <v>3817</v>
      </c>
      <c r="F234" s="232" t="s">
        <v>3818</v>
      </c>
      <c r="G234" s="233" t="s">
        <v>410</v>
      </c>
      <c r="H234" s="234">
        <v>12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2322</v>
      </c>
      <c r="AT234" s="242" t="s">
        <v>283</v>
      </c>
      <c r="AU234" s="242" t="s">
        <v>84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2322</v>
      </c>
      <c r="BM234" s="242" t="s">
        <v>6133</v>
      </c>
    </row>
    <row r="235" s="2" customFormat="1" ht="16.5" customHeight="1">
      <c r="A235" s="39"/>
      <c r="B235" s="40"/>
      <c r="C235" s="230" t="s">
        <v>1684</v>
      </c>
      <c r="D235" s="230" t="s">
        <v>283</v>
      </c>
      <c r="E235" s="231" t="s">
        <v>3820</v>
      </c>
      <c r="F235" s="232" t="s">
        <v>3821</v>
      </c>
      <c r="G235" s="233" t="s">
        <v>410</v>
      </c>
      <c r="H235" s="234">
        <v>38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2322</v>
      </c>
      <c r="AT235" s="242" t="s">
        <v>283</v>
      </c>
      <c r="AU235" s="242" t="s">
        <v>84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2322</v>
      </c>
      <c r="BM235" s="242" t="s">
        <v>6134</v>
      </c>
    </row>
    <row r="236" s="2" customFormat="1" ht="16.5" customHeight="1">
      <c r="A236" s="39"/>
      <c r="B236" s="40"/>
      <c r="C236" s="230" t="s">
        <v>1700</v>
      </c>
      <c r="D236" s="230" t="s">
        <v>283</v>
      </c>
      <c r="E236" s="231" t="s">
        <v>3823</v>
      </c>
      <c r="F236" s="232" t="s">
        <v>3824</v>
      </c>
      <c r="G236" s="233" t="s">
        <v>1676</v>
      </c>
      <c r="H236" s="234">
        <v>10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2322</v>
      </c>
      <c r="AT236" s="242" t="s">
        <v>283</v>
      </c>
      <c r="AU236" s="242" t="s">
        <v>84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2322</v>
      </c>
      <c r="BM236" s="242" t="s">
        <v>6135</v>
      </c>
    </row>
    <row r="237" s="2" customFormat="1" ht="16.5" customHeight="1">
      <c r="A237" s="39"/>
      <c r="B237" s="40"/>
      <c r="C237" s="230" t="s">
        <v>1705</v>
      </c>
      <c r="D237" s="230" t="s">
        <v>283</v>
      </c>
      <c r="E237" s="231" t="s">
        <v>3826</v>
      </c>
      <c r="F237" s="232" t="s">
        <v>3827</v>
      </c>
      <c r="G237" s="233" t="s">
        <v>1676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2322</v>
      </c>
      <c r="AT237" s="242" t="s">
        <v>283</v>
      </c>
      <c r="AU237" s="242" t="s">
        <v>84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2322</v>
      </c>
      <c r="BM237" s="242" t="s">
        <v>6136</v>
      </c>
    </row>
    <row r="238" s="2" customFormat="1" ht="16.5" customHeight="1">
      <c r="A238" s="39"/>
      <c r="B238" s="40"/>
      <c r="C238" s="230" t="s">
        <v>1709</v>
      </c>
      <c r="D238" s="230" t="s">
        <v>283</v>
      </c>
      <c r="E238" s="231" t="s">
        <v>3829</v>
      </c>
      <c r="F238" s="232" t="s">
        <v>3830</v>
      </c>
      <c r="G238" s="233" t="s">
        <v>410</v>
      </c>
      <c r="H238" s="234">
        <v>48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2322</v>
      </c>
      <c r="AT238" s="242" t="s">
        <v>283</v>
      </c>
      <c r="AU238" s="242" t="s">
        <v>84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2322</v>
      </c>
      <c r="BM238" s="242" t="s">
        <v>6137</v>
      </c>
    </row>
    <row r="239" s="2" customFormat="1" ht="16.5" customHeight="1">
      <c r="A239" s="39"/>
      <c r="B239" s="40"/>
      <c r="C239" s="230" t="s">
        <v>1715</v>
      </c>
      <c r="D239" s="230" t="s">
        <v>283</v>
      </c>
      <c r="E239" s="231" t="s">
        <v>3832</v>
      </c>
      <c r="F239" s="232" t="s">
        <v>3833</v>
      </c>
      <c r="G239" s="233" t="s">
        <v>1676</v>
      </c>
      <c r="H239" s="234">
        <v>30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2322</v>
      </c>
      <c r="AT239" s="242" t="s">
        <v>283</v>
      </c>
      <c r="AU239" s="242" t="s">
        <v>84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2322</v>
      </c>
      <c r="BM239" s="242" t="s">
        <v>6138</v>
      </c>
    </row>
    <row r="240" s="2" customFormat="1" ht="16.5" customHeight="1">
      <c r="A240" s="39"/>
      <c r="B240" s="40"/>
      <c r="C240" s="230" t="s">
        <v>1719</v>
      </c>
      <c r="D240" s="230" t="s">
        <v>283</v>
      </c>
      <c r="E240" s="231" t="s">
        <v>3835</v>
      </c>
      <c r="F240" s="232" t="s">
        <v>3836</v>
      </c>
      <c r="G240" s="233" t="s">
        <v>410</v>
      </c>
      <c r="H240" s="234">
        <v>100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2322</v>
      </c>
      <c r="AT240" s="242" t="s">
        <v>283</v>
      </c>
      <c r="AU240" s="242" t="s">
        <v>84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2322</v>
      </c>
      <c r="BM240" s="242" t="s">
        <v>6139</v>
      </c>
    </row>
    <row r="241" s="2" customFormat="1" ht="24.15" customHeight="1">
      <c r="A241" s="39"/>
      <c r="B241" s="40"/>
      <c r="C241" s="230" t="s">
        <v>1723</v>
      </c>
      <c r="D241" s="230" t="s">
        <v>283</v>
      </c>
      <c r="E241" s="231" t="s">
        <v>3838</v>
      </c>
      <c r="F241" s="232" t="s">
        <v>3839</v>
      </c>
      <c r="G241" s="233" t="s">
        <v>1676</v>
      </c>
      <c r="H241" s="234">
        <v>8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2322</v>
      </c>
      <c r="AT241" s="242" t="s">
        <v>283</v>
      </c>
      <c r="AU241" s="242" t="s">
        <v>84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2322</v>
      </c>
      <c r="BM241" s="242" t="s">
        <v>6140</v>
      </c>
    </row>
    <row r="242" s="2" customFormat="1" ht="24.15" customHeight="1">
      <c r="A242" s="39"/>
      <c r="B242" s="40"/>
      <c r="C242" s="230" t="s">
        <v>1727</v>
      </c>
      <c r="D242" s="230" t="s">
        <v>283</v>
      </c>
      <c r="E242" s="231" t="s">
        <v>3841</v>
      </c>
      <c r="F242" s="232" t="s">
        <v>3842</v>
      </c>
      <c r="G242" s="233" t="s">
        <v>1676</v>
      </c>
      <c r="H242" s="234">
        <v>190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2322</v>
      </c>
      <c r="AT242" s="242" t="s">
        <v>283</v>
      </c>
      <c r="AU242" s="242" t="s">
        <v>84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2322</v>
      </c>
      <c r="BM242" s="242" t="s">
        <v>6141</v>
      </c>
    </row>
    <row r="243" s="2" customFormat="1" ht="16.5" customHeight="1">
      <c r="A243" s="39"/>
      <c r="B243" s="40"/>
      <c r="C243" s="230" t="s">
        <v>1732</v>
      </c>
      <c r="D243" s="230" t="s">
        <v>283</v>
      </c>
      <c r="E243" s="231" t="s">
        <v>3847</v>
      </c>
      <c r="F243" s="232" t="s">
        <v>3848</v>
      </c>
      <c r="G243" s="233" t="s">
        <v>1676</v>
      </c>
      <c r="H243" s="234">
        <v>16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2322</v>
      </c>
      <c r="AT243" s="242" t="s">
        <v>283</v>
      </c>
      <c r="AU243" s="242" t="s">
        <v>84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2322</v>
      </c>
      <c r="BM243" s="242" t="s">
        <v>6142</v>
      </c>
    </row>
    <row r="244" s="2" customFormat="1" ht="16.5" customHeight="1">
      <c r="A244" s="39"/>
      <c r="B244" s="40"/>
      <c r="C244" s="230" t="s">
        <v>1736</v>
      </c>
      <c r="D244" s="230" t="s">
        <v>283</v>
      </c>
      <c r="E244" s="231" t="s">
        <v>3850</v>
      </c>
      <c r="F244" s="232" t="s">
        <v>3851</v>
      </c>
      <c r="G244" s="233" t="s">
        <v>1676</v>
      </c>
      <c r="H244" s="234">
        <v>190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2322</v>
      </c>
      <c r="AT244" s="242" t="s">
        <v>283</v>
      </c>
      <c r="AU244" s="242" t="s">
        <v>84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2322</v>
      </c>
      <c r="BM244" s="242" t="s">
        <v>6143</v>
      </c>
    </row>
    <row r="245" s="2" customFormat="1" ht="24.15" customHeight="1">
      <c r="A245" s="39"/>
      <c r="B245" s="40"/>
      <c r="C245" s="230" t="s">
        <v>1741</v>
      </c>
      <c r="D245" s="230" t="s">
        <v>283</v>
      </c>
      <c r="E245" s="231" t="s">
        <v>3853</v>
      </c>
      <c r="F245" s="232" t="s">
        <v>3854</v>
      </c>
      <c r="G245" s="233" t="s">
        <v>1676</v>
      </c>
      <c r="H245" s="234">
        <v>190</v>
      </c>
      <c r="I245" s="235"/>
      <c r="J245" s="236">
        <f>ROUND(I245*H245,2)</f>
        <v>0</v>
      </c>
      <c r="K245" s="237"/>
      <c r="L245" s="45"/>
      <c r="M245" s="307" t="s">
        <v>1</v>
      </c>
      <c r="N245" s="308" t="s">
        <v>42</v>
      </c>
      <c r="O245" s="309"/>
      <c r="P245" s="310">
        <f>O245*H245</f>
        <v>0</v>
      </c>
      <c r="Q245" s="310">
        <v>0</v>
      </c>
      <c r="R245" s="310">
        <f>Q245*H245</f>
        <v>0</v>
      </c>
      <c r="S245" s="310">
        <v>0</v>
      </c>
      <c r="T245" s="31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2322</v>
      </c>
      <c r="AT245" s="242" t="s">
        <v>283</v>
      </c>
      <c r="AU245" s="242" t="s">
        <v>84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2322</v>
      </c>
      <c r="BM245" s="242" t="s">
        <v>6144</v>
      </c>
    </row>
    <row r="246" s="2" customFormat="1" ht="6.96" customHeight="1">
      <c r="A246" s="39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BkvxL4swbA5L+5PaLjFjfFMDWOqivKoQMSV8xE4ifr4L387GrlmeL59eXFsTLlgcH0dEhhh3L1Vg4dJ5HsUCyA==" hashValue="LdXv6w/X//exMWOX2e985DwEcZMhVuOik3jIPhFc42QmC0cbyZ2g1ekP1DpP5Ic/En2H39AVIW7f6s0fbJokmQ==" algorithmName="SHA-512" password="CC35"/>
  <autoFilter ref="C124:K2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ROUND((SUM(BE125:BE132)),  2)</f>
        <v>0</v>
      </c>
      <c r="G37" s="39"/>
      <c r="H37" s="39"/>
      <c r="I37" s="166">
        <v>0.20999999999999999</v>
      </c>
      <c r="J37" s="165">
        <f>ROUND(((SUM(BE125:BE132))*I37),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ROUND((SUM(BF125:BF132)),  2)</f>
        <v>0</v>
      </c>
      <c r="G38" s="39"/>
      <c r="H38" s="39"/>
      <c r="I38" s="166">
        <v>0.12</v>
      </c>
      <c r="J38" s="165">
        <f>ROUND(((SUM(BF125:BF132))*I38),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II.1.2.6.2 - Kamerové systémy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3857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II.1.2.6.2 - Kamerové systémy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SUM(P127:P132)</f>
        <v>0</v>
      </c>
      <c r="Q126" s="222"/>
      <c r="R126" s="223">
        <f>SUM(R127:R132)</f>
        <v>0</v>
      </c>
      <c r="S126" s="222"/>
      <c r="T126" s="22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SUM(BK127:BK132)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3858</v>
      </c>
      <c r="F127" s="232" t="s">
        <v>3859</v>
      </c>
      <c r="G127" s="233" t="s">
        <v>1676</v>
      </c>
      <c r="H127" s="234">
        <v>7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6146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6147</v>
      </c>
      <c r="F128" s="232" t="s">
        <v>6148</v>
      </c>
      <c r="G128" s="233" t="s">
        <v>1676</v>
      </c>
      <c r="H128" s="234">
        <v>7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6149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3861</v>
      </c>
      <c r="F129" s="232" t="s">
        <v>3862</v>
      </c>
      <c r="G129" s="233" t="s">
        <v>1676</v>
      </c>
      <c r="H129" s="234">
        <v>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6150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3867</v>
      </c>
      <c r="F130" s="232" t="s">
        <v>3868</v>
      </c>
      <c r="G130" s="233" t="s">
        <v>1676</v>
      </c>
      <c r="H130" s="234">
        <v>7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6151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3870</v>
      </c>
      <c r="F131" s="232" t="s">
        <v>3871</v>
      </c>
      <c r="G131" s="233" t="s">
        <v>1676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6152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3873</v>
      </c>
      <c r="F132" s="232" t="s">
        <v>3796</v>
      </c>
      <c r="G132" s="233" t="s">
        <v>1421</v>
      </c>
      <c r="H132" s="234">
        <v>1</v>
      </c>
      <c r="I132" s="235"/>
      <c r="J132" s="236">
        <f>ROUND(I132*H132,2)</f>
        <v>0</v>
      </c>
      <c r="K132" s="237"/>
      <c r="L132" s="45"/>
      <c r="M132" s="307" t="s">
        <v>1</v>
      </c>
      <c r="N132" s="308" t="s">
        <v>42</v>
      </c>
      <c r="O132" s="309"/>
      <c r="P132" s="310">
        <f>O132*H132</f>
        <v>0</v>
      </c>
      <c r="Q132" s="310">
        <v>0</v>
      </c>
      <c r="R132" s="310">
        <f>Q132*H132</f>
        <v>0</v>
      </c>
      <c r="S132" s="310">
        <v>0</v>
      </c>
      <c r="T132" s="3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6153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7fXJbawu6E9kNslwjxcNMKo4h7eFbTG2yJ43UbxFJH0k5zUD01aD8Jq4guF9EdJlVJfjqUm5AQTdFfXv2bWv+g==" hashValue="PNrnGvcJ23zwRECAZYKcQ3bTzZHYlpG9512UnHrta6j94PDg9o+A3ogol959MKsqbqcX5ixI19RnVFjyf/MScg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II.1.2.6.3 - IP Domácí telefon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3879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II.1.2.6.3 - IP Domácí telefon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SUM(BK127:BK133)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3880</v>
      </c>
      <c r="F127" s="232" t="s">
        <v>6155</v>
      </c>
      <c r="G127" s="233" t="s">
        <v>1676</v>
      </c>
      <c r="H127" s="234">
        <v>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6156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3883</v>
      </c>
      <c r="F128" s="232" t="s">
        <v>3884</v>
      </c>
      <c r="G128" s="233" t="s">
        <v>1676</v>
      </c>
      <c r="H128" s="234">
        <v>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6157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3886</v>
      </c>
      <c r="F129" s="232" t="s">
        <v>3887</v>
      </c>
      <c r="G129" s="233" t="s">
        <v>1676</v>
      </c>
      <c r="H129" s="234">
        <v>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6158</v>
      </c>
    </row>
    <row r="130" s="2" customFormat="1" ht="33" customHeight="1">
      <c r="A130" s="39"/>
      <c r="B130" s="40"/>
      <c r="C130" s="230" t="s">
        <v>119</v>
      </c>
      <c r="D130" s="230" t="s">
        <v>283</v>
      </c>
      <c r="E130" s="231" t="s">
        <v>3889</v>
      </c>
      <c r="F130" s="232" t="s">
        <v>3890</v>
      </c>
      <c r="G130" s="233" t="s">
        <v>1676</v>
      </c>
      <c r="H130" s="234">
        <v>5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6159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3892</v>
      </c>
      <c r="F131" s="232" t="s">
        <v>3893</v>
      </c>
      <c r="G131" s="233" t="s">
        <v>1676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6160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3895</v>
      </c>
      <c r="F132" s="232" t="s">
        <v>3896</v>
      </c>
      <c r="G132" s="233" t="s">
        <v>1676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6161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3898</v>
      </c>
      <c r="F133" s="232" t="s">
        <v>3796</v>
      </c>
      <c r="G133" s="233" t="s">
        <v>1421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6162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f7zTY7fNfA1ZtYSe3q58gpQGdo4n278nTnxpXDjuhYRUrFY9/CNNI0BjckqxsuJszVzJ5kz/nK+0pFr7xlrZaQ==" hashValue="6zfsjkCWFMre+qArzF6srLaQdft7FRkK2SKshpqXmsqpT6qqR7C6fBSFPQr382sWGSyT6WGq9QMMjh3QKjUtFQ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6163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II.1.2.6.4 -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3901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II.1.2.6.4 -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283</v>
      </c>
      <c r="E127" s="231" t="s">
        <v>6164</v>
      </c>
      <c r="F127" s="232" t="s">
        <v>6165</v>
      </c>
      <c r="G127" s="233" t="s">
        <v>1676</v>
      </c>
      <c r="H127" s="234">
        <v>3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6166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3905</v>
      </c>
      <c r="F128" s="232" t="s">
        <v>3906</v>
      </c>
      <c r="G128" s="233" t="s">
        <v>1676</v>
      </c>
      <c r="H128" s="234">
        <v>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6167</v>
      </c>
    </row>
    <row r="129" s="2" customFormat="1" ht="37.8" customHeight="1">
      <c r="A129" s="39"/>
      <c r="B129" s="40"/>
      <c r="C129" s="230" t="s">
        <v>94</v>
      </c>
      <c r="D129" s="230" t="s">
        <v>283</v>
      </c>
      <c r="E129" s="231" t="s">
        <v>3911</v>
      </c>
      <c r="F129" s="232" t="s">
        <v>3912</v>
      </c>
      <c r="G129" s="233" t="s">
        <v>1676</v>
      </c>
      <c r="H129" s="234">
        <v>3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6168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3914</v>
      </c>
      <c r="F130" s="232" t="s">
        <v>3915</v>
      </c>
      <c r="G130" s="233" t="s">
        <v>1676</v>
      </c>
      <c r="H130" s="234">
        <v>3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6169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3917</v>
      </c>
      <c r="F131" s="232" t="s">
        <v>3796</v>
      </c>
      <c r="G131" s="233" t="s">
        <v>1421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6170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i/uoLMaCjjW+S49QF4jKXWItCV5UHMmqsaQW3FROXjP98EIxlg/WOvMP9lf2MRaW5EBwvLb3Ji9Q7UpQxeAEEw==" hashValue="5l/QuSRjwDvWs1D46KzToFZ6v3WOrzj4/cR2at8u0JbS/l6i2Bpp2Zdzxc52orNN9mQaqZNaWaIlUBK7b0Pusw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II.1.2.6.5 - Access point WIFI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3920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II.1.2.6.5 - Access point WIFI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283</v>
      </c>
      <c r="E127" s="231" t="s">
        <v>3921</v>
      </c>
      <c r="F127" s="232" t="s">
        <v>3922</v>
      </c>
      <c r="G127" s="233" t="s">
        <v>1676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6172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3924</v>
      </c>
      <c r="F128" s="232" t="s">
        <v>3925</v>
      </c>
      <c r="G128" s="233" t="s">
        <v>1676</v>
      </c>
      <c r="H128" s="234">
        <v>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6173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3927</v>
      </c>
      <c r="F129" s="232" t="s">
        <v>3928</v>
      </c>
      <c r="G129" s="233" t="s">
        <v>1676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6174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3870</v>
      </c>
      <c r="F130" s="232" t="s">
        <v>3871</v>
      </c>
      <c r="G130" s="233" t="s">
        <v>1676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6175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3931</v>
      </c>
      <c r="F131" s="232" t="s">
        <v>3796</v>
      </c>
      <c r="G131" s="233" t="s">
        <v>1421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6176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NQQq/ZAxvXTa6h41GlY8S0XsMt1xj5dmwHH+k2bvd0J+LVeuhuoCn7hZQHpkhBhd8Wr3we9t+bzHBkXeDxYe8A==" hashValue="52sU+omrIx4Mc0hOpjYrXQCvwNYk8CyoJ9iHhhbuS2QfdppZIb6RPtZPFoNHa6GgzUQvqsjHqN/Z2SysZEto2A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6177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II.1.2.6.6 - IP Jednotný čas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3934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II.1.2.6.6 - IP Jednotný čas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3947</v>
      </c>
      <c r="F127" s="232" t="s">
        <v>3948</v>
      </c>
      <c r="G127" s="233" t="s">
        <v>1676</v>
      </c>
      <c r="H127" s="234">
        <v>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6178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3953</v>
      </c>
      <c r="F128" s="232" t="s">
        <v>3954</v>
      </c>
      <c r="G128" s="233" t="s">
        <v>1676</v>
      </c>
      <c r="H128" s="234">
        <v>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6179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3956</v>
      </c>
      <c r="F129" s="232" t="s">
        <v>3957</v>
      </c>
      <c r="G129" s="233" t="s">
        <v>1676</v>
      </c>
      <c r="H129" s="234">
        <v>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6180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3962</v>
      </c>
      <c r="F130" s="232" t="s">
        <v>3963</v>
      </c>
      <c r="G130" s="233" t="s">
        <v>1676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6181</v>
      </c>
    </row>
    <row r="131" s="2" customFormat="1" ht="33" customHeight="1">
      <c r="A131" s="39"/>
      <c r="B131" s="40"/>
      <c r="C131" s="230" t="s">
        <v>301</v>
      </c>
      <c r="D131" s="230" t="s">
        <v>283</v>
      </c>
      <c r="E131" s="231" t="s">
        <v>3965</v>
      </c>
      <c r="F131" s="232" t="s">
        <v>3966</v>
      </c>
      <c r="G131" s="233" t="s">
        <v>1676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6182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3968</v>
      </c>
      <c r="F132" s="232" t="s">
        <v>3969</v>
      </c>
      <c r="G132" s="233" t="s">
        <v>1676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6183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3870</v>
      </c>
      <c r="F133" s="232" t="s">
        <v>3971</v>
      </c>
      <c r="G133" s="233" t="s">
        <v>1676</v>
      </c>
      <c r="H133" s="234">
        <v>4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6184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6185</v>
      </c>
      <c r="F134" s="232" t="s">
        <v>6186</v>
      </c>
      <c r="G134" s="233" t="s">
        <v>1421</v>
      </c>
      <c r="H134" s="234">
        <v>1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6187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B3QazTH8yjMdcSD+WOJzEiTfclJfbgTkZBPfxYpl+VUMJ1KbCjaN3tD3HLjuyJfRTF6MPWxLg20ul3DdxcaHcA==" hashValue="l5en5jKD3K0I2DJy+xgXVynx3efxg9Oby7w3GGM9JracFcLHblf4BHBH7PlQwDav4nFKGnJyg0VJrRW8IliTSg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6188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ROUND((SUM(BE125:BE155)),  2)</f>
        <v>0</v>
      </c>
      <c r="G37" s="39"/>
      <c r="H37" s="39"/>
      <c r="I37" s="166">
        <v>0.20999999999999999</v>
      </c>
      <c r="J37" s="165">
        <f>ROUND(((SUM(BE125:BE155))*I37),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ROUND((SUM(BF125:BF155)),  2)</f>
        <v>0</v>
      </c>
      <c r="G38" s="39"/>
      <c r="H38" s="39"/>
      <c r="I38" s="166">
        <v>0.12</v>
      </c>
      <c r="J38" s="165">
        <f>ROUND(((SUM(BF125:BF155))*I38),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II.1.2.6.7 - Společná televizní anténa a televize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3976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II.1.2.6.7 - Společná televizní anténa a televize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SUM(P127:P155)</f>
        <v>0</v>
      </c>
      <c r="Q126" s="222"/>
      <c r="R126" s="223">
        <f>SUM(R127:R155)</f>
        <v>0</v>
      </c>
      <c r="S126" s="222"/>
      <c r="T126" s="224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SUM(BK127:BK155)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6189</v>
      </c>
      <c r="F127" s="232" t="s">
        <v>6190</v>
      </c>
      <c r="G127" s="233" t="s">
        <v>1676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6191</v>
      </c>
    </row>
    <row r="128" s="2" customFormat="1" ht="49.05" customHeight="1">
      <c r="A128" s="39"/>
      <c r="B128" s="40"/>
      <c r="C128" s="230" t="s">
        <v>86</v>
      </c>
      <c r="D128" s="230" t="s">
        <v>283</v>
      </c>
      <c r="E128" s="231" t="s">
        <v>6192</v>
      </c>
      <c r="F128" s="232" t="s">
        <v>6193</v>
      </c>
      <c r="G128" s="233" t="s">
        <v>1676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6194</v>
      </c>
    </row>
    <row r="129" s="2" customFormat="1" ht="66.75" customHeight="1">
      <c r="A129" s="39"/>
      <c r="B129" s="40"/>
      <c r="C129" s="230" t="s">
        <v>94</v>
      </c>
      <c r="D129" s="230" t="s">
        <v>283</v>
      </c>
      <c r="E129" s="231" t="s">
        <v>3989</v>
      </c>
      <c r="F129" s="232" t="s">
        <v>3990</v>
      </c>
      <c r="G129" s="233" t="s">
        <v>1676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6195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3992</v>
      </c>
      <c r="F130" s="232" t="s">
        <v>3993</v>
      </c>
      <c r="G130" s="233" t="s">
        <v>1676</v>
      </c>
      <c r="H130" s="234">
        <v>20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6196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3995</v>
      </c>
      <c r="F131" s="232" t="s">
        <v>3996</v>
      </c>
      <c r="G131" s="233" t="s">
        <v>1676</v>
      </c>
      <c r="H131" s="234">
        <v>10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6197</v>
      </c>
    </row>
    <row r="132" s="2" customFormat="1" ht="49.05" customHeight="1">
      <c r="A132" s="39"/>
      <c r="B132" s="40"/>
      <c r="C132" s="230" t="s">
        <v>307</v>
      </c>
      <c r="D132" s="230" t="s">
        <v>283</v>
      </c>
      <c r="E132" s="231" t="s">
        <v>3998</v>
      </c>
      <c r="F132" s="232" t="s">
        <v>3999</v>
      </c>
      <c r="G132" s="233" t="s">
        <v>410</v>
      </c>
      <c r="H132" s="234">
        <v>620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6198</v>
      </c>
    </row>
    <row r="133" s="2" customFormat="1" ht="49.05" customHeight="1">
      <c r="A133" s="39"/>
      <c r="B133" s="40"/>
      <c r="C133" s="230" t="s">
        <v>313</v>
      </c>
      <c r="D133" s="230" t="s">
        <v>283</v>
      </c>
      <c r="E133" s="231" t="s">
        <v>4001</v>
      </c>
      <c r="F133" s="232" t="s">
        <v>4002</v>
      </c>
      <c r="G133" s="233" t="s">
        <v>410</v>
      </c>
      <c r="H133" s="234">
        <v>380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6199</v>
      </c>
    </row>
    <row r="134" s="2" customFormat="1" ht="21.75" customHeight="1">
      <c r="A134" s="39"/>
      <c r="B134" s="40"/>
      <c r="C134" s="230" t="s">
        <v>318</v>
      </c>
      <c r="D134" s="230" t="s">
        <v>283</v>
      </c>
      <c r="E134" s="231" t="s">
        <v>4004</v>
      </c>
      <c r="F134" s="232" t="s">
        <v>4005</v>
      </c>
      <c r="G134" s="233" t="s">
        <v>410</v>
      </c>
      <c r="H134" s="234">
        <v>120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6200</v>
      </c>
    </row>
    <row r="135" s="2" customFormat="1" ht="16.5" customHeight="1">
      <c r="A135" s="39"/>
      <c r="B135" s="40"/>
      <c r="C135" s="230" t="s">
        <v>311</v>
      </c>
      <c r="D135" s="230" t="s">
        <v>283</v>
      </c>
      <c r="E135" s="231" t="s">
        <v>4007</v>
      </c>
      <c r="F135" s="232" t="s">
        <v>3771</v>
      </c>
      <c r="G135" s="233" t="s">
        <v>410</v>
      </c>
      <c r="H135" s="234">
        <v>1120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6201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4009</v>
      </c>
      <c r="F136" s="232" t="s">
        <v>4010</v>
      </c>
      <c r="G136" s="233" t="s">
        <v>1676</v>
      </c>
      <c r="H136" s="234">
        <v>10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6202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4012</v>
      </c>
      <c r="F137" s="232" t="s">
        <v>4013</v>
      </c>
      <c r="G137" s="233" t="s">
        <v>1676</v>
      </c>
      <c r="H137" s="234">
        <v>10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6203</v>
      </c>
    </row>
    <row r="138" s="2" customFormat="1" ht="37.8" customHeight="1">
      <c r="A138" s="39"/>
      <c r="B138" s="40"/>
      <c r="C138" s="230" t="s">
        <v>8</v>
      </c>
      <c r="D138" s="230" t="s">
        <v>283</v>
      </c>
      <c r="E138" s="231" t="s">
        <v>3719</v>
      </c>
      <c r="F138" s="232" t="s">
        <v>3720</v>
      </c>
      <c r="G138" s="233" t="s">
        <v>1676</v>
      </c>
      <c r="H138" s="234">
        <v>120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6204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3722</v>
      </c>
      <c r="F139" s="232" t="s">
        <v>3723</v>
      </c>
      <c r="G139" s="233" t="s">
        <v>1676</v>
      </c>
      <c r="H139" s="234">
        <v>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6205</v>
      </c>
    </row>
    <row r="140" s="2" customFormat="1" ht="44.25" customHeight="1">
      <c r="A140" s="39"/>
      <c r="B140" s="40"/>
      <c r="C140" s="230" t="s">
        <v>413</v>
      </c>
      <c r="D140" s="230" t="s">
        <v>283</v>
      </c>
      <c r="E140" s="231" t="s">
        <v>3728</v>
      </c>
      <c r="F140" s="232" t="s">
        <v>3729</v>
      </c>
      <c r="G140" s="233" t="s">
        <v>410</v>
      </c>
      <c r="H140" s="234">
        <v>6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6206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3731</v>
      </c>
      <c r="F141" s="232" t="s">
        <v>3732</v>
      </c>
      <c r="G141" s="233" t="s">
        <v>1676</v>
      </c>
      <c r="H141" s="234">
        <v>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6207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3734</v>
      </c>
      <c r="F142" s="232" t="s">
        <v>3735</v>
      </c>
      <c r="G142" s="233" t="s">
        <v>1676</v>
      </c>
      <c r="H142" s="234">
        <v>10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6208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3737</v>
      </c>
      <c r="F143" s="232" t="s">
        <v>3738</v>
      </c>
      <c r="G143" s="233" t="s">
        <v>410</v>
      </c>
      <c r="H143" s="234">
        <v>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6209</v>
      </c>
    </row>
    <row r="144" s="2" customFormat="1" ht="37.8" customHeight="1">
      <c r="A144" s="39"/>
      <c r="B144" s="40"/>
      <c r="C144" s="230" t="s">
        <v>614</v>
      </c>
      <c r="D144" s="230" t="s">
        <v>283</v>
      </c>
      <c r="E144" s="231" t="s">
        <v>3743</v>
      </c>
      <c r="F144" s="232" t="s">
        <v>3744</v>
      </c>
      <c r="G144" s="233" t="s">
        <v>410</v>
      </c>
      <c r="H144" s="234">
        <v>30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6210</v>
      </c>
    </row>
    <row r="145" s="2" customFormat="1" ht="37.8" customHeight="1">
      <c r="A145" s="39"/>
      <c r="B145" s="40"/>
      <c r="C145" s="230" t="s">
        <v>619</v>
      </c>
      <c r="D145" s="230" t="s">
        <v>283</v>
      </c>
      <c r="E145" s="231" t="s">
        <v>3746</v>
      </c>
      <c r="F145" s="232" t="s">
        <v>3747</v>
      </c>
      <c r="G145" s="233" t="s">
        <v>410</v>
      </c>
      <c r="H145" s="234">
        <v>14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6211</v>
      </c>
    </row>
    <row r="146" s="2" customFormat="1" ht="24.15" customHeight="1">
      <c r="A146" s="39"/>
      <c r="B146" s="40"/>
      <c r="C146" s="230" t="s">
        <v>624</v>
      </c>
      <c r="D146" s="230" t="s">
        <v>283</v>
      </c>
      <c r="E146" s="231" t="s">
        <v>3749</v>
      </c>
      <c r="F146" s="232" t="s">
        <v>3750</v>
      </c>
      <c r="G146" s="233" t="s">
        <v>1676</v>
      </c>
      <c r="H146" s="234">
        <v>80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6212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3752</v>
      </c>
      <c r="F147" s="232" t="s">
        <v>3753</v>
      </c>
      <c r="G147" s="233" t="s">
        <v>1676</v>
      </c>
      <c r="H147" s="234">
        <v>80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6213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3755</v>
      </c>
      <c r="F148" s="232" t="s">
        <v>3756</v>
      </c>
      <c r="G148" s="233" t="s">
        <v>1676</v>
      </c>
      <c r="H148" s="234">
        <v>100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6214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3758</v>
      </c>
      <c r="F149" s="232" t="s">
        <v>3759</v>
      </c>
      <c r="G149" s="233" t="s">
        <v>1676</v>
      </c>
      <c r="H149" s="234">
        <v>50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6215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3779</v>
      </c>
      <c r="F150" s="232" t="s">
        <v>3780</v>
      </c>
      <c r="G150" s="233" t="s">
        <v>3781</v>
      </c>
      <c r="H150" s="234">
        <v>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6216</v>
      </c>
    </row>
    <row r="151" s="2" customFormat="1" ht="24.15" customHeight="1">
      <c r="A151" s="39"/>
      <c r="B151" s="40"/>
      <c r="C151" s="230" t="s">
        <v>653</v>
      </c>
      <c r="D151" s="230" t="s">
        <v>283</v>
      </c>
      <c r="E151" s="231" t="s">
        <v>3783</v>
      </c>
      <c r="F151" s="232" t="s">
        <v>3784</v>
      </c>
      <c r="G151" s="233" t="s">
        <v>286</v>
      </c>
      <c r="H151" s="234">
        <v>195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6217</v>
      </c>
    </row>
    <row r="152" s="2" customFormat="1" ht="37.8" customHeight="1">
      <c r="A152" s="39"/>
      <c r="B152" s="40"/>
      <c r="C152" s="230" t="s">
        <v>669</v>
      </c>
      <c r="D152" s="230" t="s">
        <v>283</v>
      </c>
      <c r="E152" s="231" t="s">
        <v>3786</v>
      </c>
      <c r="F152" s="232" t="s">
        <v>3787</v>
      </c>
      <c r="G152" s="233" t="s">
        <v>286</v>
      </c>
      <c r="H152" s="234">
        <v>380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6218</v>
      </c>
    </row>
    <row r="153" s="2" customFormat="1" ht="24.15" customHeight="1">
      <c r="A153" s="39"/>
      <c r="B153" s="40"/>
      <c r="C153" s="230" t="s">
        <v>675</v>
      </c>
      <c r="D153" s="230" t="s">
        <v>283</v>
      </c>
      <c r="E153" s="231" t="s">
        <v>3789</v>
      </c>
      <c r="F153" s="232" t="s">
        <v>3790</v>
      </c>
      <c r="G153" s="233" t="s">
        <v>286</v>
      </c>
      <c r="H153" s="234">
        <v>195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6219</v>
      </c>
    </row>
    <row r="154" s="2" customFormat="1" ht="24.15" customHeight="1">
      <c r="A154" s="39"/>
      <c r="B154" s="40"/>
      <c r="C154" s="230" t="s">
        <v>682</v>
      </c>
      <c r="D154" s="230" t="s">
        <v>283</v>
      </c>
      <c r="E154" s="231" t="s">
        <v>3792</v>
      </c>
      <c r="F154" s="232" t="s">
        <v>3793</v>
      </c>
      <c r="G154" s="233" t="s">
        <v>304</v>
      </c>
      <c r="H154" s="234">
        <v>0.20000000000000001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6220</v>
      </c>
    </row>
    <row r="155" s="2" customFormat="1" ht="24.15" customHeight="1">
      <c r="A155" s="39"/>
      <c r="B155" s="40"/>
      <c r="C155" s="230" t="s">
        <v>688</v>
      </c>
      <c r="D155" s="230" t="s">
        <v>283</v>
      </c>
      <c r="E155" s="231" t="s">
        <v>4035</v>
      </c>
      <c r="F155" s="232" t="s">
        <v>3796</v>
      </c>
      <c r="G155" s="233" t="s">
        <v>1421</v>
      </c>
      <c r="H155" s="234">
        <v>1</v>
      </c>
      <c r="I155" s="235"/>
      <c r="J155" s="236">
        <f>ROUND(I155*H155,2)</f>
        <v>0</v>
      </c>
      <c r="K155" s="237"/>
      <c r="L155" s="45"/>
      <c r="M155" s="307" t="s">
        <v>1</v>
      </c>
      <c r="N155" s="308" t="s">
        <v>42</v>
      </c>
      <c r="O155" s="309"/>
      <c r="P155" s="310">
        <f>O155*H155</f>
        <v>0</v>
      </c>
      <c r="Q155" s="310">
        <v>0</v>
      </c>
      <c r="R155" s="310">
        <f>Q155*H155</f>
        <v>0</v>
      </c>
      <c r="S155" s="310">
        <v>0</v>
      </c>
      <c r="T155" s="3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6221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tNGAnwi5NfWHh8YNgClBjl1JUSV0lplUz8bG4rBODaiwJARM0Fc/xSGUe/fdpfpkZDGVEHFtou0/Km2FYbQsIA==" hashValue="IYDdLxUwfFYSxU+t1MZus0PdENvia/goHG+2EZQQ1A2xV/AXgZEitVy45aPSOZC7Lo2yBeslMublzClmhWiP2w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6222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ROUND((SUM(BE125:BE150)),  2)</f>
        <v>0</v>
      </c>
      <c r="G37" s="39"/>
      <c r="H37" s="39"/>
      <c r="I37" s="166">
        <v>0.20999999999999999</v>
      </c>
      <c r="J37" s="165">
        <f>ROUND(((SUM(BE125:BE150))*I37),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ROUND((SUM(BF125:BF150)),  2)</f>
        <v>0</v>
      </c>
      <c r="G38" s="39"/>
      <c r="H38" s="39"/>
      <c r="I38" s="166">
        <v>0.12</v>
      </c>
      <c r="J38" s="165">
        <f>ROUND(((SUM(BF125:BF150))*I38),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II.1.2.6.8 - Dorozumívací zařízení sestra-pacient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4038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II.1.2.6.8 - Dorozumívací zařízení sestra-pacient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SUM(P127:P150)</f>
        <v>0</v>
      </c>
      <c r="Q126" s="222"/>
      <c r="R126" s="223">
        <f>SUM(R127:R150)</f>
        <v>0</v>
      </c>
      <c r="S126" s="222"/>
      <c r="T126" s="224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SUM(BK127:BK150)</f>
        <v>0</v>
      </c>
    </row>
    <row r="127" s="2" customFormat="1" ht="62.7" customHeight="1">
      <c r="A127" s="39"/>
      <c r="B127" s="40"/>
      <c r="C127" s="230" t="s">
        <v>84</v>
      </c>
      <c r="D127" s="230" t="s">
        <v>283</v>
      </c>
      <c r="E127" s="231" t="s">
        <v>6223</v>
      </c>
      <c r="F127" s="232" t="s">
        <v>6224</v>
      </c>
      <c r="G127" s="233" t="s">
        <v>1676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6225</v>
      </c>
    </row>
    <row r="128" s="2" customFormat="1" ht="62.7" customHeight="1">
      <c r="A128" s="39"/>
      <c r="B128" s="40"/>
      <c r="C128" s="230" t="s">
        <v>86</v>
      </c>
      <c r="D128" s="230" t="s">
        <v>283</v>
      </c>
      <c r="E128" s="231" t="s">
        <v>6226</v>
      </c>
      <c r="F128" s="232" t="s">
        <v>6227</v>
      </c>
      <c r="G128" s="233" t="s">
        <v>1676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6228</v>
      </c>
    </row>
    <row r="129" s="2" customFormat="1" ht="62.7" customHeight="1">
      <c r="A129" s="39"/>
      <c r="B129" s="40"/>
      <c r="C129" s="230" t="s">
        <v>94</v>
      </c>
      <c r="D129" s="230" t="s">
        <v>283</v>
      </c>
      <c r="E129" s="231" t="s">
        <v>6229</v>
      </c>
      <c r="F129" s="232" t="s">
        <v>6230</v>
      </c>
      <c r="G129" s="233" t="s">
        <v>1676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6231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4127</v>
      </c>
      <c r="F130" s="232" t="s">
        <v>4128</v>
      </c>
      <c r="G130" s="233" t="s">
        <v>3657</v>
      </c>
      <c r="H130" s="234">
        <v>18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6232</v>
      </c>
    </row>
    <row r="131" s="2" customFormat="1" ht="33" customHeight="1">
      <c r="A131" s="39"/>
      <c r="B131" s="40"/>
      <c r="C131" s="230" t="s">
        <v>301</v>
      </c>
      <c r="D131" s="230" t="s">
        <v>283</v>
      </c>
      <c r="E131" s="231" t="s">
        <v>4136</v>
      </c>
      <c r="F131" s="232" t="s">
        <v>4137</v>
      </c>
      <c r="G131" s="233" t="s">
        <v>410</v>
      </c>
      <c r="H131" s="234">
        <v>240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6233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3716</v>
      </c>
      <c r="F132" s="232" t="s">
        <v>3717</v>
      </c>
      <c r="G132" s="233" t="s">
        <v>410</v>
      </c>
      <c r="H132" s="234">
        <v>60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6234</v>
      </c>
    </row>
    <row r="133" s="2" customFormat="1" ht="16.5" customHeight="1">
      <c r="A133" s="39"/>
      <c r="B133" s="40"/>
      <c r="C133" s="230" t="s">
        <v>313</v>
      </c>
      <c r="D133" s="230" t="s">
        <v>283</v>
      </c>
      <c r="E133" s="231" t="s">
        <v>4007</v>
      </c>
      <c r="F133" s="232" t="s">
        <v>3771</v>
      </c>
      <c r="G133" s="233" t="s">
        <v>410</v>
      </c>
      <c r="H133" s="234">
        <v>240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6235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4144</v>
      </c>
      <c r="F134" s="232" t="s">
        <v>4145</v>
      </c>
      <c r="G134" s="233" t="s">
        <v>1676</v>
      </c>
      <c r="H134" s="234">
        <v>32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6236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4012</v>
      </c>
      <c r="F135" s="232" t="s">
        <v>4013</v>
      </c>
      <c r="G135" s="233" t="s">
        <v>1676</v>
      </c>
      <c r="H135" s="234">
        <v>32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6237</v>
      </c>
    </row>
    <row r="136" s="2" customFormat="1" ht="37.8" customHeight="1">
      <c r="A136" s="39"/>
      <c r="B136" s="40"/>
      <c r="C136" s="230" t="s">
        <v>328</v>
      </c>
      <c r="D136" s="230" t="s">
        <v>283</v>
      </c>
      <c r="E136" s="231" t="s">
        <v>3743</v>
      </c>
      <c r="F136" s="232" t="s">
        <v>3744</v>
      </c>
      <c r="G136" s="233" t="s">
        <v>410</v>
      </c>
      <c r="H136" s="234">
        <v>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6238</v>
      </c>
    </row>
    <row r="137" s="2" customFormat="1" ht="37.8" customHeight="1">
      <c r="A137" s="39"/>
      <c r="B137" s="40"/>
      <c r="C137" s="230" t="s">
        <v>375</v>
      </c>
      <c r="D137" s="230" t="s">
        <v>283</v>
      </c>
      <c r="E137" s="231" t="s">
        <v>3746</v>
      </c>
      <c r="F137" s="232" t="s">
        <v>3747</v>
      </c>
      <c r="G137" s="233" t="s">
        <v>410</v>
      </c>
      <c r="H137" s="234">
        <v>40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6239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3749</v>
      </c>
      <c r="F138" s="232" t="s">
        <v>3750</v>
      </c>
      <c r="G138" s="233" t="s">
        <v>1676</v>
      </c>
      <c r="H138" s="234">
        <v>120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6240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3752</v>
      </c>
      <c r="F139" s="232" t="s">
        <v>3753</v>
      </c>
      <c r="G139" s="233" t="s">
        <v>1676</v>
      </c>
      <c r="H139" s="234">
        <v>120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6241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3755</v>
      </c>
      <c r="F140" s="232" t="s">
        <v>3756</v>
      </c>
      <c r="G140" s="233" t="s">
        <v>1676</v>
      </c>
      <c r="H140" s="234">
        <v>100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6242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3758</v>
      </c>
      <c r="F141" s="232" t="s">
        <v>3759</v>
      </c>
      <c r="G141" s="233" t="s">
        <v>1676</v>
      </c>
      <c r="H141" s="234">
        <v>20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6243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6244</v>
      </c>
      <c r="F142" s="232" t="s">
        <v>6245</v>
      </c>
      <c r="G142" s="233" t="s">
        <v>1421</v>
      </c>
      <c r="H142" s="234">
        <v>3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6246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4166</v>
      </c>
      <c r="F143" s="232" t="s">
        <v>4167</v>
      </c>
      <c r="G143" s="233" t="s">
        <v>1676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6247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4169</v>
      </c>
      <c r="F144" s="232" t="s">
        <v>4170</v>
      </c>
      <c r="G144" s="233" t="s">
        <v>3657</v>
      </c>
      <c r="H144" s="234">
        <v>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6248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3779</v>
      </c>
      <c r="F145" s="232" t="s">
        <v>3780</v>
      </c>
      <c r="G145" s="233" t="s">
        <v>3781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6249</v>
      </c>
    </row>
    <row r="146" s="2" customFormat="1" ht="24.15" customHeight="1">
      <c r="A146" s="39"/>
      <c r="B146" s="40"/>
      <c r="C146" s="230" t="s">
        <v>624</v>
      </c>
      <c r="D146" s="230" t="s">
        <v>283</v>
      </c>
      <c r="E146" s="231" t="s">
        <v>3783</v>
      </c>
      <c r="F146" s="232" t="s">
        <v>3784</v>
      </c>
      <c r="G146" s="233" t="s">
        <v>286</v>
      </c>
      <c r="H146" s="234">
        <v>195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6250</v>
      </c>
    </row>
    <row r="147" s="2" customFormat="1" ht="37.8" customHeight="1">
      <c r="A147" s="39"/>
      <c r="B147" s="40"/>
      <c r="C147" s="230" t="s">
        <v>7</v>
      </c>
      <c r="D147" s="230" t="s">
        <v>283</v>
      </c>
      <c r="E147" s="231" t="s">
        <v>3786</v>
      </c>
      <c r="F147" s="232" t="s">
        <v>3787</v>
      </c>
      <c r="G147" s="233" t="s">
        <v>286</v>
      </c>
      <c r="H147" s="234">
        <v>390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6251</v>
      </c>
    </row>
    <row r="148" s="2" customFormat="1" ht="24.15" customHeight="1">
      <c r="A148" s="39"/>
      <c r="B148" s="40"/>
      <c r="C148" s="230" t="s">
        <v>633</v>
      </c>
      <c r="D148" s="230" t="s">
        <v>283</v>
      </c>
      <c r="E148" s="231" t="s">
        <v>3789</v>
      </c>
      <c r="F148" s="232" t="s">
        <v>3790</v>
      </c>
      <c r="G148" s="233" t="s">
        <v>286</v>
      </c>
      <c r="H148" s="234">
        <v>195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6252</v>
      </c>
    </row>
    <row r="149" s="2" customFormat="1" ht="24.15" customHeight="1">
      <c r="A149" s="39"/>
      <c r="B149" s="40"/>
      <c r="C149" s="230" t="s">
        <v>638</v>
      </c>
      <c r="D149" s="230" t="s">
        <v>283</v>
      </c>
      <c r="E149" s="231" t="s">
        <v>3792</v>
      </c>
      <c r="F149" s="232" t="s">
        <v>3793</v>
      </c>
      <c r="G149" s="233" t="s">
        <v>304</v>
      </c>
      <c r="H149" s="234">
        <v>0.10000000000000001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6253</v>
      </c>
    </row>
    <row r="150" s="2" customFormat="1" ht="24.15" customHeight="1">
      <c r="A150" s="39"/>
      <c r="B150" s="40"/>
      <c r="C150" s="230" t="s">
        <v>643</v>
      </c>
      <c r="D150" s="230" t="s">
        <v>283</v>
      </c>
      <c r="E150" s="231" t="s">
        <v>6254</v>
      </c>
      <c r="F150" s="232" t="s">
        <v>3796</v>
      </c>
      <c r="G150" s="233" t="s">
        <v>1421</v>
      </c>
      <c r="H150" s="234">
        <v>1</v>
      </c>
      <c r="I150" s="235"/>
      <c r="J150" s="236">
        <f>ROUND(I150*H150,2)</f>
        <v>0</v>
      </c>
      <c r="K150" s="237"/>
      <c r="L150" s="45"/>
      <c r="M150" s="307" t="s">
        <v>1</v>
      </c>
      <c r="N150" s="308" t="s">
        <v>42</v>
      </c>
      <c r="O150" s="309"/>
      <c r="P150" s="310">
        <f>O150*H150</f>
        <v>0</v>
      </c>
      <c r="Q150" s="310">
        <v>0</v>
      </c>
      <c r="R150" s="310">
        <f>Q150*H150</f>
        <v>0</v>
      </c>
      <c r="S150" s="310">
        <v>0</v>
      </c>
      <c r="T150" s="3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6255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Xf9j7OeZBcfbbY7xFMThN+JTvv1kZUVN1HA8antvGbDAo3b2VZFQ3Au07CWOZFgZkc2QMtgF6ySV/8ZOxwxL5w==" hashValue="DvdA9eD5/lfoQItwQallW89XV7qdckSTujAemCMn9G+bhi31+NuwsgGMmwxY+zIThRYHvEXJmmtHFwM+Jsrs6A==" algorithmName="SHA-512" password="CC35"/>
  <autoFilter ref="C124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6256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ROUND((SUM(BE125:BE157)),  2)</f>
        <v>0</v>
      </c>
      <c r="G37" s="39"/>
      <c r="H37" s="39"/>
      <c r="I37" s="166">
        <v>0.20999999999999999</v>
      </c>
      <c r="J37" s="165">
        <f>ROUND(((SUM(BE125:BE157))*I37),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ROUND((SUM(BF125:BF157)),  2)</f>
        <v>0</v>
      </c>
      <c r="G38" s="39"/>
      <c r="H38" s="39"/>
      <c r="I38" s="166">
        <v>0.12</v>
      </c>
      <c r="J38" s="165">
        <f>ROUND(((SUM(BF125:BF157))*I38),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ROUND((SUM(BH125:BH157)),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II.1.2.6.12 - Elektronická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4186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II.1.2.6.12 - Elektronická kontrola vstupu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SUM(P127:P157)</f>
        <v>0</v>
      </c>
      <c r="Q126" s="222"/>
      <c r="R126" s="223">
        <f>SUM(R127:R157)</f>
        <v>0</v>
      </c>
      <c r="S126" s="222"/>
      <c r="T126" s="224">
        <f>SUM(T127:T157)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SUM(BK127:BK157)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4193</v>
      </c>
      <c r="F127" s="232" t="s">
        <v>4194</v>
      </c>
      <c r="G127" s="233" t="s">
        <v>1676</v>
      </c>
      <c r="H127" s="234">
        <v>12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6257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4196</v>
      </c>
      <c r="F128" s="232" t="s">
        <v>4197</v>
      </c>
      <c r="G128" s="233" t="s">
        <v>3657</v>
      </c>
      <c r="H128" s="234">
        <v>14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6258</v>
      </c>
    </row>
    <row r="129" s="2" customFormat="1" ht="44.25" customHeight="1">
      <c r="A129" s="39"/>
      <c r="B129" s="40"/>
      <c r="C129" s="230" t="s">
        <v>94</v>
      </c>
      <c r="D129" s="230" t="s">
        <v>283</v>
      </c>
      <c r="E129" s="231" t="s">
        <v>4199</v>
      </c>
      <c r="F129" s="232" t="s">
        <v>4200</v>
      </c>
      <c r="G129" s="233" t="s">
        <v>1676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6259</v>
      </c>
    </row>
    <row r="130" s="2" customFormat="1" ht="44.25" customHeight="1">
      <c r="A130" s="39"/>
      <c r="B130" s="40"/>
      <c r="C130" s="230" t="s">
        <v>119</v>
      </c>
      <c r="D130" s="230" t="s">
        <v>283</v>
      </c>
      <c r="E130" s="231" t="s">
        <v>4202</v>
      </c>
      <c r="F130" s="232" t="s">
        <v>4203</v>
      </c>
      <c r="G130" s="233" t="s">
        <v>1676</v>
      </c>
      <c r="H130" s="234">
        <v>3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6260</v>
      </c>
    </row>
    <row r="131" s="2" customFormat="1" ht="37.8" customHeight="1">
      <c r="A131" s="39"/>
      <c r="B131" s="40"/>
      <c r="C131" s="230" t="s">
        <v>301</v>
      </c>
      <c r="D131" s="230" t="s">
        <v>283</v>
      </c>
      <c r="E131" s="231" t="s">
        <v>4211</v>
      </c>
      <c r="F131" s="232" t="s">
        <v>4212</v>
      </c>
      <c r="G131" s="233" t="s">
        <v>1676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6261</v>
      </c>
    </row>
    <row r="132" s="2" customFormat="1" ht="33" customHeight="1">
      <c r="A132" s="39"/>
      <c r="B132" s="40"/>
      <c r="C132" s="230" t="s">
        <v>307</v>
      </c>
      <c r="D132" s="230" t="s">
        <v>283</v>
      </c>
      <c r="E132" s="231" t="s">
        <v>4214</v>
      </c>
      <c r="F132" s="232" t="s">
        <v>4215</v>
      </c>
      <c r="G132" s="233" t="s">
        <v>1676</v>
      </c>
      <c r="H132" s="234">
        <v>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6262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4217</v>
      </c>
      <c r="F133" s="232" t="s">
        <v>4218</v>
      </c>
      <c r="G133" s="233" t="s">
        <v>1676</v>
      </c>
      <c r="H133" s="234">
        <v>20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6263</v>
      </c>
    </row>
    <row r="134" s="2" customFormat="1" ht="33" customHeight="1">
      <c r="A134" s="39"/>
      <c r="B134" s="40"/>
      <c r="C134" s="230" t="s">
        <v>318</v>
      </c>
      <c r="D134" s="230" t="s">
        <v>283</v>
      </c>
      <c r="E134" s="231" t="s">
        <v>4220</v>
      </c>
      <c r="F134" s="232" t="s">
        <v>4221</v>
      </c>
      <c r="G134" s="233" t="s">
        <v>3657</v>
      </c>
      <c r="H134" s="234">
        <v>38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6264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4223</v>
      </c>
      <c r="F135" s="232" t="s">
        <v>4224</v>
      </c>
      <c r="G135" s="233" t="s">
        <v>410</v>
      </c>
      <c r="H135" s="234">
        <v>720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6265</v>
      </c>
    </row>
    <row r="136" s="2" customFormat="1" ht="16.5" customHeight="1">
      <c r="A136" s="39"/>
      <c r="B136" s="40"/>
      <c r="C136" s="230" t="s">
        <v>328</v>
      </c>
      <c r="D136" s="230" t="s">
        <v>283</v>
      </c>
      <c r="E136" s="231" t="s">
        <v>4226</v>
      </c>
      <c r="F136" s="232" t="s">
        <v>4227</v>
      </c>
      <c r="G136" s="233" t="s">
        <v>410</v>
      </c>
      <c r="H136" s="234">
        <v>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6266</v>
      </c>
    </row>
    <row r="137" s="2" customFormat="1" ht="33" customHeight="1">
      <c r="A137" s="39"/>
      <c r="B137" s="40"/>
      <c r="C137" s="230" t="s">
        <v>375</v>
      </c>
      <c r="D137" s="230" t="s">
        <v>283</v>
      </c>
      <c r="E137" s="231" t="s">
        <v>4229</v>
      </c>
      <c r="F137" s="232" t="s">
        <v>4230</v>
      </c>
      <c r="G137" s="233" t="s">
        <v>410</v>
      </c>
      <c r="H137" s="234">
        <v>100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6267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3716</v>
      </c>
      <c r="F138" s="232" t="s">
        <v>3717</v>
      </c>
      <c r="G138" s="233" t="s">
        <v>410</v>
      </c>
      <c r="H138" s="234">
        <v>110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6268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6269</v>
      </c>
      <c r="F139" s="232" t="s">
        <v>4018</v>
      </c>
      <c r="G139" s="233" t="s">
        <v>1421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6270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3731</v>
      </c>
      <c r="F140" s="232" t="s">
        <v>3732</v>
      </c>
      <c r="G140" s="233" t="s">
        <v>1676</v>
      </c>
      <c r="H140" s="234">
        <v>20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6271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3734</v>
      </c>
      <c r="F141" s="232" t="s">
        <v>3735</v>
      </c>
      <c r="G141" s="233" t="s">
        <v>1676</v>
      </c>
      <c r="H141" s="234">
        <v>15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6272</v>
      </c>
    </row>
    <row r="142" s="2" customFormat="1" ht="37.8" customHeight="1">
      <c r="A142" s="39"/>
      <c r="B142" s="40"/>
      <c r="C142" s="230" t="s">
        <v>605</v>
      </c>
      <c r="D142" s="230" t="s">
        <v>283</v>
      </c>
      <c r="E142" s="231" t="s">
        <v>3743</v>
      </c>
      <c r="F142" s="232" t="s">
        <v>3744</v>
      </c>
      <c r="G142" s="233" t="s">
        <v>410</v>
      </c>
      <c r="H142" s="234">
        <v>60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6273</v>
      </c>
    </row>
    <row r="143" s="2" customFormat="1" ht="37.8" customHeight="1">
      <c r="A143" s="39"/>
      <c r="B143" s="40"/>
      <c r="C143" s="230" t="s">
        <v>610</v>
      </c>
      <c r="D143" s="230" t="s">
        <v>283</v>
      </c>
      <c r="E143" s="231" t="s">
        <v>3746</v>
      </c>
      <c r="F143" s="232" t="s">
        <v>3747</v>
      </c>
      <c r="G143" s="233" t="s">
        <v>410</v>
      </c>
      <c r="H143" s="234">
        <v>30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6274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3749</v>
      </c>
      <c r="F144" s="232" t="s">
        <v>3750</v>
      </c>
      <c r="G144" s="233" t="s">
        <v>1676</v>
      </c>
      <c r="H144" s="234">
        <v>450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6275</v>
      </c>
    </row>
    <row r="145" s="2" customFormat="1" ht="24.15" customHeight="1">
      <c r="A145" s="39"/>
      <c r="B145" s="40"/>
      <c r="C145" s="230" t="s">
        <v>619</v>
      </c>
      <c r="D145" s="230" t="s">
        <v>283</v>
      </c>
      <c r="E145" s="231" t="s">
        <v>3752</v>
      </c>
      <c r="F145" s="232" t="s">
        <v>3753</v>
      </c>
      <c r="G145" s="233" t="s">
        <v>1676</v>
      </c>
      <c r="H145" s="234">
        <v>450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6276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3755</v>
      </c>
      <c r="F146" s="232" t="s">
        <v>3756</v>
      </c>
      <c r="G146" s="233" t="s">
        <v>1676</v>
      </c>
      <c r="H146" s="234">
        <v>600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6277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3758</v>
      </c>
      <c r="F147" s="232" t="s">
        <v>3759</v>
      </c>
      <c r="G147" s="233" t="s">
        <v>1676</v>
      </c>
      <c r="H147" s="234">
        <v>100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6278</v>
      </c>
    </row>
    <row r="148" s="2" customFormat="1" ht="44.25" customHeight="1">
      <c r="A148" s="39"/>
      <c r="B148" s="40"/>
      <c r="C148" s="230" t="s">
        <v>633</v>
      </c>
      <c r="D148" s="230" t="s">
        <v>283</v>
      </c>
      <c r="E148" s="231" t="s">
        <v>4241</v>
      </c>
      <c r="F148" s="232" t="s">
        <v>4242</v>
      </c>
      <c r="G148" s="233" t="s">
        <v>3657</v>
      </c>
      <c r="H148" s="234">
        <v>12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6279</v>
      </c>
    </row>
    <row r="149" s="2" customFormat="1" ht="24.15" customHeight="1">
      <c r="A149" s="39"/>
      <c r="B149" s="40"/>
      <c r="C149" s="230" t="s">
        <v>638</v>
      </c>
      <c r="D149" s="230" t="s">
        <v>283</v>
      </c>
      <c r="E149" s="231" t="s">
        <v>4244</v>
      </c>
      <c r="F149" s="232" t="s">
        <v>4245</v>
      </c>
      <c r="G149" s="233" t="s">
        <v>1676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6280</v>
      </c>
    </row>
    <row r="150" s="2" customFormat="1" ht="24.15" customHeight="1">
      <c r="A150" s="39"/>
      <c r="B150" s="40"/>
      <c r="C150" s="230" t="s">
        <v>643</v>
      </c>
      <c r="D150" s="230" t="s">
        <v>283</v>
      </c>
      <c r="E150" s="231" t="s">
        <v>4247</v>
      </c>
      <c r="F150" s="232" t="s">
        <v>4248</v>
      </c>
      <c r="G150" s="233" t="s">
        <v>1676</v>
      </c>
      <c r="H150" s="234">
        <v>7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6281</v>
      </c>
    </row>
    <row r="151" s="2" customFormat="1" ht="24.15" customHeight="1">
      <c r="A151" s="39"/>
      <c r="B151" s="40"/>
      <c r="C151" s="230" t="s">
        <v>653</v>
      </c>
      <c r="D151" s="230" t="s">
        <v>283</v>
      </c>
      <c r="E151" s="231" t="s">
        <v>4250</v>
      </c>
      <c r="F151" s="232" t="s">
        <v>3896</v>
      </c>
      <c r="G151" s="233" t="s">
        <v>1421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6282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3779</v>
      </c>
      <c r="F152" s="232" t="s">
        <v>3780</v>
      </c>
      <c r="G152" s="233" t="s">
        <v>3781</v>
      </c>
      <c r="H152" s="234">
        <v>6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6283</v>
      </c>
    </row>
    <row r="153" s="2" customFormat="1" ht="24.15" customHeight="1">
      <c r="A153" s="39"/>
      <c r="B153" s="40"/>
      <c r="C153" s="230" t="s">
        <v>675</v>
      </c>
      <c r="D153" s="230" t="s">
        <v>283</v>
      </c>
      <c r="E153" s="231" t="s">
        <v>3783</v>
      </c>
      <c r="F153" s="232" t="s">
        <v>3784</v>
      </c>
      <c r="G153" s="233" t="s">
        <v>286</v>
      </c>
      <c r="H153" s="234">
        <v>390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6284</v>
      </c>
    </row>
    <row r="154" s="2" customFormat="1" ht="37.8" customHeight="1">
      <c r="A154" s="39"/>
      <c r="B154" s="40"/>
      <c r="C154" s="230" t="s">
        <v>682</v>
      </c>
      <c r="D154" s="230" t="s">
        <v>283</v>
      </c>
      <c r="E154" s="231" t="s">
        <v>3786</v>
      </c>
      <c r="F154" s="232" t="s">
        <v>3787</v>
      </c>
      <c r="G154" s="233" t="s">
        <v>286</v>
      </c>
      <c r="H154" s="234">
        <v>2340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6285</v>
      </c>
    </row>
    <row r="155" s="2" customFormat="1" ht="24.15" customHeight="1">
      <c r="A155" s="39"/>
      <c r="B155" s="40"/>
      <c r="C155" s="230" t="s">
        <v>688</v>
      </c>
      <c r="D155" s="230" t="s">
        <v>283</v>
      </c>
      <c r="E155" s="231" t="s">
        <v>3789</v>
      </c>
      <c r="F155" s="232" t="s">
        <v>3790</v>
      </c>
      <c r="G155" s="233" t="s">
        <v>286</v>
      </c>
      <c r="H155" s="234">
        <v>390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6286</v>
      </c>
    </row>
    <row r="156" s="2" customFormat="1" ht="24.15" customHeight="1">
      <c r="A156" s="39"/>
      <c r="B156" s="40"/>
      <c r="C156" s="230" t="s">
        <v>694</v>
      </c>
      <c r="D156" s="230" t="s">
        <v>283</v>
      </c>
      <c r="E156" s="231" t="s">
        <v>3792</v>
      </c>
      <c r="F156" s="232" t="s">
        <v>3793</v>
      </c>
      <c r="G156" s="233" t="s">
        <v>304</v>
      </c>
      <c r="H156" s="234">
        <v>0.90000000000000002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6287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4257</v>
      </c>
      <c r="F157" s="232" t="s">
        <v>3796</v>
      </c>
      <c r="G157" s="233" t="s">
        <v>1421</v>
      </c>
      <c r="H157" s="234">
        <v>1</v>
      </c>
      <c r="I157" s="235"/>
      <c r="J157" s="236">
        <f>ROUND(I157*H157,2)</f>
        <v>0</v>
      </c>
      <c r="K157" s="237"/>
      <c r="L157" s="45"/>
      <c r="M157" s="307" t="s">
        <v>1</v>
      </c>
      <c r="N157" s="308" t="s">
        <v>42</v>
      </c>
      <c r="O157" s="309"/>
      <c r="P157" s="310">
        <f>O157*H157</f>
        <v>0</v>
      </c>
      <c r="Q157" s="310">
        <v>0</v>
      </c>
      <c r="R157" s="310">
        <f>Q157*H157</f>
        <v>0</v>
      </c>
      <c r="S157" s="310">
        <v>0</v>
      </c>
      <c r="T157" s="3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6288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vqr6YRN/Irj8pZvs4PqQfF6jLz/dc5tDVRiGHemDNheXiRzoc1tJNA9pb3AiYdqjiNYaBVtVZR3N9SLAgtIceg==" hashValue="Bqmonl9hF2l/U8Cl9TAjISjzEoHVs9CpMQRZ/NLzhtFmDyD5WoFOHHCwR0Cj5zrpMJtMozn27r6hH6nB7yP8cw==" algorithmName="SHA-512" password="CC35"/>
  <autoFilter ref="C124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6289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 xml:space="preserve">II.1.2.6.14 - Grafická nadstavba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4260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II.1.2.6.14 - Grafická nadstavba 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4261</v>
      </c>
      <c r="F127" s="232" t="s">
        <v>4262</v>
      </c>
      <c r="G127" s="233" t="s">
        <v>3657</v>
      </c>
      <c r="H127" s="234">
        <v>22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6290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4264</v>
      </c>
      <c r="F128" s="232" t="s">
        <v>4265</v>
      </c>
      <c r="G128" s="233" t="s">
        <v>3657</v>
      </c>
      <c r="H128" s="234">
        <v>10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6291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4267</v>
      </c>
      <c r="F129" s="232" t="s">
        <v>4268</v>
      </c>
      <c r="G129" s="233" t="s">
        <v>3657</v>
      </c>
      <c r="H129" s="234">
        <v>32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6292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4270</v>
      </c>
      <c r="F130" s="232" t="s">
        <v>4271</v>
      </c>
      <c r="G130" s="233" t="s">
        <v>3657</v>
      </c>
      <c r="H130" s="234">
        <v>22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6293</v>
      </c>
    </row>
    <row r="131" s="2" customFormat="1" ht="21.75" customHeight="1">
      <c r="A131" s="39"/>
      <c r="B131" s="40"/>
      <c r="C131" s="230" t="s">
        <v>301</v>
      </c>
      <c r="D131" s="230" t="s">
        <v>283</v>
      </c>
      <c r="E131" s="231" t="s">
        <v>4273</v>
      </c>
      <c r="F131" s="232" t="s">
        <v>4274</v>
      </c>
      <c r="G131" s="233" t="s">
        <v>3657</v>
      </c>
      <c r="H131" s="234">
        <v>10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6294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6295</v>
      </c>
      <c r="F132" s="232" t="s">
        <v>6296</v>
      </c>
      <c r="G132" s="233" t="s">
        <v>1676</v>
      </c>
      <c r="H132" s="234">
        <v>128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6297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4279</v>
      </c>
      <c r="F133" s="232" t="s">
        <v>4280</v>
      </c>
      <c r="G133" s="233" t="s">
        <v>3657</v>
      </c>
      <c r="H133" s="234">
        <v>18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6298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4282</v>
      </c>
      <c r="F134" s="232" t="s">
        <v>4283</v>
      </c>
      <c r="G134" s="233" t="s">
        <v>3657</v>
      </c>
      <c r="H134" s="234">
        <v>8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6299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vKBfC1E73V1eozx8l6qKXcqk18W99ODa4DIkuDa17O/P3K4dYu3fcw8O85VXDXAvEmJe230ZEXCLiS4NbMVUyA==" hashValue="0C043CwkGowrhaM61sS7vHLDlv0kImI+SAKxSfy8sNKPXitrtVnlJzEweb/+KwBEY/JW8W6FgD9/+XoJStmA2Q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6300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ROUND((SUM(BE125:BE182)),  2)</f>
        <v>0</v>
      </c>
      <c r="G37" s="39"/>
      <c r="H37" s="39"/>
      <c r="I37" s="166">
        <v>0.20999999999999999</v>
      </c>
      <c r="J37" s="165">
        <f>ROUND(((SUM(BE125:BE182))*I37),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ROUND((SUM(BF125:BF182)),  2)</f>
        <v>0</v>
      </c>
      <c r="G38" s="39"/>
      <c r="H38" s="39"/>
      <c r="I38" s="166">
        <v>0.12</v>
      </c>
      <c r="J38" s="165">
        <f>ROUND(((SUM(BF125:BF182))*I38),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II.1.2.7.9 -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4286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II.1.2.7.9 - Elektrická požární signalizace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SUM(P127:P182)</f>
        <v>0</v>
      </c>
      <c r="Q126" s="222"/>
      <c r="R126" s="223">
        <f>SUM(R127:R182)</f>
        <v>0</v>
      </c>
      <c r="S126" s="222"/>
      <c r="T126" s="224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SUM(BK127:BK182)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4293</v>
      </c>
      <c r="F127" s="232" t="s">
        <v>4294</v>
      </c>
      <c r="G127" s="233" t="s">
        <v>1676</v>
      </c>
      <c r="H127" s="234">
        <v>16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6301</v>
      </c>
    </row>
    <row r="128" s="2" customFormat="1" ht="49.05" customHeight="1">
      <c r="A128" s="39"/>
      <c r="B128" s="40"/>
      <c r="C128" s="230" t="s">
        <v>86</v>
      </c>
      <c r="D128" s="230" t="s">
        <v>283</v>
      </c>
      <c r="E128" s="231" t="s">
        <v>4296</v>
      </c>
      <c r="F128" s="232" t="s">
        <v>4297</v>
      </c>
      <c r="G128" s="233" t="s">
        <v>1676</v>
      </c>
      <c r="H128" s="234">
        <v>16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6302</v>
      </c>
    </row>
    <row r="129" s="2" customFormat="1" ht="76.35" customHeight="1">
      <c r="A129" s="39"/>
      <c r="B129" s="40"/>
      <c r="C129" s="230" t="s">
        <v>94</v>
      </c>
      <c r="D129" s="230" t="s">
        <v>283</v>
      </c>
      <c r="E129" s="231" t="s">
        <v>4299</v>
      </c>
      <c r="F129" s="232" t="s">
        <v>4300</v>
      </c>
      <c r="G129" s="233" t="s">
        <v>1676</v>
      </c>
      <c r="H129" s="234">
        <v>106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6303</v>
      </c>
    </row>
    <row r="130" s="2" customFormat="1" ht="62.7" customHeight="1">
      <c r="A130" s="39"/>
      <c r="B130" s="40"/>
      <c r="C130" s="230" t="s">
        <v>119</v>
      </c>
      <c r="D130" s="230" t="s">
        <v>283</v>
      </c>
      <c r="E130" s="231" t="s">
        <v>6304</v>
      </c>
      <c r="F130" s="232" t="s">
        <v>6305</v>
      </c>
      <c r="G130" s="233" t="s">
        <v>1676</v>
      </c>
      <c r="H130" s="234">
        <v>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6306</v>
      </c>
    </row>
    <row r="131" s="2" customFormat="1" ht="44.25" customHeight="1">
      <c r="A131" s="39"/>
      <c r="B131" s="40"/>
      <c r="C131" s="230" t="s">
        <v>301</v>
      </c>
      <c r="D131" s="230" t="s">
        <v>283</v>
      </c>
      <c r="E131" s="231" t="s">
        <v>4305</v>
      </c>
      <c r="F131" s="232" t="s">
        <v>4306</v>
      </c>
      <c r="G131" s="233" t="s">
        <v>1676</v>
      </c>
      <c r="H131" s="234">
        <v>128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6307</v>
      </c>
    </row>
    <row r="132" s="2" customFormat="1" ht="55.5" customHeight="1">
      <c r="A132" s="39"/>
      <c r="B132" s="40"/>
      <c r="C132" s="230" t="s">
        <v>307</v>
      </c>
      <c r="D132" s="230" t="s">
        <v>283</v>
      </c>
      <c r="E132" s="231" t="s">
        <v>4308</v>
      </c>
      <c r="F132" s="232" t="s">
        <v>4309</v>
      </c>
      <c r="G132" s="233" t="s">
        <v>1676</v>
      </c>
      <c r="H132" s="234">
        <v>25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6308</v>
      </c>
    </row>
    <row r="133" s="2" customFormat="1" ht="49.05" customHeight="1">
      <c r="A133" s="39"/>
      <c r="B133" s="40"/>
      <c r="C133" s="230" t="s">
        <v>313</v>
      </c>
      <c r="D133" s="230" t="s">
        <v>283</v>
      </c>
      <c r="E133" s="231" t="s">
        <v>4311</v>
      </c>
      <c r="F133" s="232" t="s">
        <v>4312</v>
      </c>
      <c r="G133" s="233" t="s">
        <v>1676</v>
      </c>
      <c r="H133" s="234">
        <v>25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6309</v>
      </c>
    </row>
    <row r="134" s="2" customFormat="1" ht="21.75" customHeight="1">
      <c r="A134" s="39"/>
      <c r="B134" s="40"/>
      <c r="C134" s="230" t="s">
        <v>318</v>
      </c>
      <c r="D134" s="230" t="s">
        <v>283</v>
      </c>
      <c r="E134" s="231" t="s">
        <v>4314</v>
      </c>
      <c r="F134" s="232" t="s">
        <v>4315</v>
      </c>
      <c r="G134" s="233" t="s">
        <v>1676</v>
      </c>
      <c r="H134" s="234">
        <v>5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6310</v>
      </c>
    </row>
    <row r="135" s="2" customFormat="1" ht="33" customHeight="1">
      <c r="A135" s="39"/>
      <c r="B135" s="40"/>
      <c r="C135" s="230" t="s">
        <v>311</v>
      </c>
      <c r="D135" s="230" t="s">
        <v>283</v>
      </c>
      <c r="E135" s="231" t="s">
        <v>4317</v>
      </c>
      <c r="F135" s="232" t="s">
        <v>4318</v>
      </c>
      <c r="G135" s="233" t="s">
        <v>4319</v>
      </c>
      <c r="H135" s="234">
        <v>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6311</v>
      </c>
    </row>
    <row r="136" s="2" customFormat="1" ht="33" customHeight="1">
      <c r="A136" s="39"/>
      <c r="B136" s="40"/>
      <c r="C136" s="230" t="s">
        <v>328</v>
      </c>
      <c r="D136" s="230" t="s">
        <v>283</v>
      </c>
      <c r="E136" s="231" t="s">
        <v>4321</v>
      </c>
      <c r="F136" s="232" t="s">
        <v>4322</v>
      </c>
      <c r="G136" s="233" t="s">
        <v>4319</v>
      </c>
      <c r="H136" s="234">
        <v>3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6312</v>
      </c>
    </row>
    <row r="137" s="2" customFormat="1" ht="16.5" customHeight="1">
      <c r="A137" s="39"/>
      <c r="B137" s="40"/>
      <c r="C137" s="230" t="s">
        <v>375</v>
      </c>
      <c r="D137" s="230" t="s">
        <v>283</v>
      </c>
      <c r="E137" s="231" t="s">
        <v>4327</v>
      </c>
      <c r="F137" s="232" t="s">
        <v>4328</v>
      </c>
      <c r="G137" s="233" t="s">
        <v>1676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6313</v>
      </c>
    </row>
    <row r="138" s="2" customFormat="1" ht="16.5" customHeight="1">
      <c r="A138" s="39"/>
      <c r="B138" s="40"/>
      <c r="C138" s="230" t="s">
        <v>8</v>
      </c>
      <c r="D138" s="230" t="s">
        <v>283</v>
      </c>
      <c r="E138" s="231" t="s">
        <v>4330</v>
      </c>
      <c r="F138" s="232" t="s">
        <v>4331</v>
      </c>
      <c r="G138" s="233" t="s">
        <v>1676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6314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4336</v>
      </c>
      <c r="F139" s="232" t="s">
        <v>4337</v>
      </c>
      <c r="G139" s="233" t="s">
        <v>1676</v>
      </c>
      <c r="H139" s="234">
        <v>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6315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6316</v>
      </c>
      <c r="F140" s="232" t="s">
        <v>6317</v>
      </c>
      <c r="G140" s="233" t="s">
        <v>1676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6318</v>
      </c>
    </row>
    <row r="141" s="2" customFormat="1" ht="24.15" customHeight="1">
      <c r="A141" s="39"/>
      <c r="B141" s="40"/>
      <c r="C141" s="230" t="s">
        <v>418</v>
      </c>
      <c r="D141" s="230" t="s">
        <v>283</v>
      </c>
      <c r="E141" s="231" t="s">
        <v>6319</v>
      </c>
      <c r="F141" s="232" t="s">
        <v>6320</v>
      </c>
      <c r="G141" s="233" t="s">
        <v>1676</v>
      </c>
      <c r="H141" s="234">
        <v>6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6321</v>
      </c>
    </row>
    <row r="142" s="2" customFormat="1" ht="44.25" customHeight="1">
      <c r="A142" s="39"/>
      <c r="B142" s="40"/>
      <c r="C142" s="230" t="s">
        <v>605</v>
      </c>
      <c r="D142" s="230" t="s">
        <v>283</v>
      </c>
      <c r="E142" s="231" t="s">
        <v>4351</v>
      </c>
      <c r="F142" s="232" t="s">
        <v>4352</v>
      </c>
      <c r="G142" s="233" t="s">
        <v>1676</v>
      </c>
      <c r="H142" s="234">
        <v>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6322</v>
      </c>
    </row>
    <row r="143" s="2" customFormat="1" ht="44.25" customHeight="1">
      <c r="A143" s="39"/>
      <c r="B143" s="40"/>
      <c r="C143" s="230" t="s">
        <v>610</v>
      </c>
      <c r="D143" s="230" t="s">
        <v>283</v>
      </c>
      <c r="E143" s="231" t="s">
        <v>4354</v>
      </c>
      <c r="F143" s="232" t="s">
        <v>4355</v>
      </c>
      <c r="G143" s="233" t="s">
        <v>1676</v>
      </c>
      <c r="H143" s="234">
        <v>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6323</v>
      </c>
    </row>
    <row r="144" s="2" customFormat="1" ht="37.8" customHeight="1">
      <c r="A144" s="39"/>
      <c r="B144" s="40"/>
      <c r="C144" s="230" t="s">
        <v>614</v>
      </c>
      <c r="D144" s="230" t="s">
        <v>283</v>
      </c>
      <c r="E144" s="231" t="s">
        <v>4357</v>
      </c>
      <c r="F144" s="232" t="s">
        <v>4358</v>
      </c>
      <c r="G144" s="233" t="s">
        <v>1676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6324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4360</v>
      </c>
      <c r="F145" s="232" t="s">
        <v>4361</v>
      </c>
      <c r="G145" s="233" t="s">
        <v>1676</v>
      </c>
      <c r="H145" s="234">
        <v>14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6325</v>
      </c>
    </row>
    <row r="146" s="2" customFormat="1" ht="55.5" customHeight="1">
      <c r="A146" s="39"/>
      <c r="B146" s="40"/>
      <c r="C146" s="230" t="s">
        <v>624</v>
      </c>
      <c r="D146" s="230" t="s">
        <v>283</v>
      </c>
      <c r="E146" s="231" t="s">
        <v>6326</v>
      </c>
      <c r="F146" s="232" t="s">
        <v>6327</v>
      </c>
      <c r="G146" s="233" t="s">
        <v>410</v>
      </c>
      <c r="H146" s="234">
        <v>2180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6328</v>
      </c>
    </row>
    <row r="147" s="2" customFormat="1" ht="55.5" customHeight="1">
      <c r="A147" s="39"/>
      <c r="B147" s="40"/>
      <c r="C147" s="230" t="s">
        <v>7</v>
      </c>
      <c r="D147" s="230" t="s">
        <v>283</v>
      </c>
      <c r="E147" s="231" t="s">
        <v>4366</v>
      </c>
      <c r="F147" s="232" t="s">
        <v>4367</v>
      </c>
      <c r="G147" s="233" t="s">
        <v>410</v>
      </c>
      <c r="H147" s="234">
        <v>84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6329</v>
      </c>
    </row>
    <row r="148" s="2" customFormat="1" ht="37.8" customHeight="1">
      <c r="A148" s="39"/>
      <c r="B148" s="40"/>
      <c r="C148" s="230" t="s">
        <v>633</v>
      </c>
      <c r="D148" s="230" t="s">
        <v>283</v>
      </c>
      <c r="E148" s="231" t="s">
        <v>4372</v>
      </c>
      <c r="F148" s="232" t="s">
        <v>4373</v>
      </c>
      <c r="G148" s="233" t="s">
        <v>410</v>
      </c>
      <c r="H148" s="234">
        <v>400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6330</v>
      </c>
    </row>
    <row r="149" s="2" customFormat="1" ht="49.05" customHeight="1">
      <c r="A149" s="39"/>
      <c r="B149" s="40"/>
      <c r="C149" s="230" t="s">
        <v>638</v>
      </c>
      <c r="D149" s="230" t="s">
        <v>283</v>
      </c>
      <c r="E149" s="231" t="s">
        <v>4375</v>
      </c>
      <c r="F149" s="232" t="s">
        <v>4376</v>
      </c>
      <c r="G149" s="233" t="s">
        <v>410</v>
      </c>
      <c r="H149" s="234">
        <v>380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6331</v>
      </c>
    </row>
    <row r="150" s="2" customFormat="1" ht="44.25" customHeight="1">
      <c r="A150" s="39"/>
      <c r="B150" s="40"/>
      <c r="C150" s="230" t="s">
        <v>643</v>
      </c>
      <c r="D150" s="230" t="s">
        <v>283</v>
      </c>
      <c r="E150" s="231" t="s">
        <v>4384</v>
      </c>
      <c r="F150" s="232" t="s">
        <v>4385</v>
      </c>
      <c r="G150" s="233" t="s">
        <v>1676</v>
      </c>
      <c r="H150" s="234">
        <v>4450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6332</v>
      </c>
    </row>
    <row r="151" s="2" customFormat="1" ht="37.8" customHeight="1">
      <c r="A151" s="39"/>
      <c r="B151" s="40"/>
      <c r="C151" s="230" t="s">
        <v>653</v>
      </c>
      <c r="D151" s="230" t="s">
        <v>283</v>
      </c>
      <c r="E151" s="231" t="s">
        <v>4387</v>
      </c>
      <c r="F151" s="232" t="s">
        <v>4388</v>
      </c>
      <c r="G151" s="233" t="s">
        <v>1676</v>
      </c>
      <c r="H151" s="234">
        <v>2340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6333</v>
      </c>
    </row>
    <row r="152" s="2" customFormat="1" ht="55.5" customHeight="1">
      <c r="A152" s="39"/>
      <c r="B152" s="40"/>
      <c r="C152" s="230" t="s">
        <v>669</v>
      </c>
      <c r="D152" s="230" t="s">
        <v>283</v>
      </c>
      <c r="E152" s="231" t="s">
        <v>4390</v>
      </c>
      <c r="F152" s="232" t="s">
        <v>4391</v>
      </c>
      <c r="G152" s="233" t="s">
        <v>410</v>
      </c>
      <c r="H152" s="234">
        <v>22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6334</v>
      </c>
    </row>
    <row r="153" s="2" customFormat="1" ht="49.05" customHeight="1">
      <c r="A153" s="39"/>
      <c r="B153" s="40"/>
      <c r="C153" s="230" t="s">
        <v>675</v>
      </c>
      <c r="D153" s="230" t="s">
        <v>283</v>
      </c>
      <c r="E153" s="231" t="s">
        <v>4393</v>
      </c>
      <c r="F153" s="232" t="s">
        <v>4394</v>
      </c>
      <c r="G153" s="233" t="s">
        <v>1676</v>
      </c>
      <c r="H153" s="234">
        <v>110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6335</v>
      </c>
    </row>
    <row r="154" s="2" customFormat="1" ht="66.75" customHeight="1">
      <c r="A154" s="39"/>
      <c r="B154" s="40"/>
      <c r="C154" s="230" t="s">
        <v>682</v>
      </c>
      <c r="D154" s="230" t="s">
        <v>283</v>
      </c>
      <c r="E154" s="231" t="s">
        <v>4396</v>
      </c>
      <c r="F154" s="232" t="s">
        <v>4397</v>
      </c>
      <c r="G154" s="233" t="s">
        <v>1676</v>
      </c>
      <c r="H154" s="234">
        <v>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6336</v>
      </c>
    </row>
    <row r="155" s="2" customFormat="1" ht="24.15" customHeight="1">
      <c r="A155" s="39"/>
      <c r="B155" s="40"/>
      <c r="C155" s="230" t="s">
        <v>688</v>
      </c>
      <c r="D155" s="230" t="s">
        <v>283</v>
      </c>
      <c r="E155" s="231" t="s">
        <v>4399</v>
      </c>
      <c r="F155" s="232" t="s">
        <v>4400</v>
      </c>
      <c r="G155" s="233" t="s">
        <v>1676</v>
      </c>
      <c r="H155" s="234">
        <v>10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6337</v>
      </c>
    </row>
    <row r="156" s="2" customFormat="1" ht="21.75" customHeight="1">
      <c r="A156" s="39"/>
      <c r="B156" s="40"/>
      <c r="C156" s="230" t="s">
        <v>694</v>
      </c>
      <c r="D156" s="230" t="s">
        <v>283</v>
      </c>
      <c r="E156" s="231" t="s">
        <v>4402</v>
      </c>
      <c r="F156" s="232" t="s">
        <v>4403</v>
      </c>
      <c r="G156" s="233" t="s">
        <v>410</v>
      </c>
      <c r="H156" s="234">
        <v>320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6338</v>
      </c>
    </row>
    <row r="157" s="2" customFormat="1" ht="37.8" customHeight="1">
      <c r="A157" s="39"/>
      <c r="B157" s="40"/>
      <c r="C157" s="230" t="s">
        <v>700</v>
      </c>
      <c r="D157" s="230" t="s">
        <v>283</v>
      </c>
      <c r="E157" s="231" t="s">
        <v>4405</v>
      </c>
      <c r="F157" s="232" t="s">
        <v>4406</v>
      </c>
      <c r="G157" s="233" t="s">
        <v>1676</v>
      </c>
      <c r="H157" s="234">
        <v>320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6339</v>
      </c>
    </row>
    <row r="158" s="2" customFormat="1" ht="16.5" customHeight="1">
      <c r="A158" s="39"/>
      <c r="B158" s="40"/>
      <c r="C158" s="230" t="s">
        <v>706</v>
      </c>
      <c r="D158" s="230" t="s">
        <v>283</v>
      </c>
      <c r="E158" s="231" t="s">
        <v>3722</v>
      </c>
      <c r="F158" s="232" t="s">
        <v>3723</v>
      </c>
      <c r="G158" s="233" t="s">
        <v>1676</v>
      </c>
      <c r="H158" s="234">
        <v>4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6340</v>
      </c>
    </row>
    <row r="159" s="2" customFormat="1" ht="44.25" customHeight="1">
      <c r="A159" s="39"/>
      <c r="B159" s="40"/>
      <c r="C159" s="230" t="s">
        <v>712</v>
      </c>
      <c r="D159" s="230" t="s">
        <v>283</v>
      </c>
      <c r="E159" s="231" t="s">
        <v>3728</v>
      </c>
      <c r="F159" s="232" t="s">
        <v>3729</v>
      </c>
      <c r="G159" s="233" t="s">
        <v>410</v>
      </c>
      <c r="H159" s="234">
        <v>28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6341</v>
      </c>
    </row>
    <row r="160" s="2" customFormat="1" ht="16.5" customHeight="1">
      <c r="A160" s="39"/>
      <c r="B160" s="40"/>
      <c r="C160" s="230" t="s">
        <v>716</v>
      </c>
      <c r="D160" s="230" t="s">
        <v>283</v>
      </c>
      <c r="E160" s="231" t="s">
        <v>3731</v>
      </c>
      <c r="F160" s="232" t="s">
        <v>3732</v>
      </c>
      <c r="G160" s="233" t="s">
        <v>1676</v>
      </c>
      <c r="H160" s="234">
        <v>60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6342</v>
      </c>
    </row>
    <row r="161" s="2" customFormat="1" ht="16.5" customHeight="1">
      <c r="A161" s="39"/>
      <c r="B161" s="40"/>
      <c r="C161" s="230" t="s">
        <v>720</v>
      </c>
      <c r="D161" s="230" t="s">
        <v>283</v>
      </c>
      <c r="E161" s="231" t="s">
        <v>3734</v>
      </c>
      <c r="F161" s="232" t="s">
        <v>3735</v>
      </c>
      <c r="G161" s="233" t="s">
        <v>1676</v>
      </c>
      <c r="H161" s="234">
        <v>30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2322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2322</v>
      </c>
      <c r="BM161" s="242" t="s">
        <v>6343</v>
      </c>
    </row>
    <row r="162" s="2" customFormat="1" ht="16.5" customHeight="1">
      <c r="A162" s="39"/>
      <c r="B162" s="40"/>
      <c r="C162" s="230" t="s">
        <v>724</v>
      </c>
      <c r="D162" s="230" t="s">
        <v>283</v>
      </c>
      <c r="E162" s="231" t="s">
        <v>3737</v>
      </c>
      <c r="F162" s="232" t="s">
        <v>3738</v>
      </c>
      <c r="G162" s="233" t="s">
        <v>410</v>
      </c>
      <c r="H162" s="234">
        <v>34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2322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2322</v>
      </c>
      <c r="BM162" s="242" t="s">
        <v>6344</v>
      </c>
    </row>
    <row r="163" s="2" customFormat="1" ht="37.8" customHeight="1">
      <c r="A163" s="39"/>
      <c r="B163" s="40"/>
      <c r="C163" s="230" t="s">
        <v>729</v>
      </c>
      <c r="D163" s="230" t="s">
        <v>283</v>
      </c>
      <c r="E163" s="231" t="s">
        <v>3743</v>
      </c>
      <c r="F163" s="232" t="s">
        <v>3744</v>
      </c>
      <c r="G163" s="233" t="s">
        <v>410</v>
      </c>
      <c r="H163" s="234">
        <v>60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2322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2322</v>
      </c>
      <c r="BM163" s="242" t="s">
        <v>6345</v>
      </c>
    </row>
    <row r="164" s="2" customFormat="1" ht="37.8" customHeight="1">
      <c r="A164" s="39"/>
      <c r="B164" s="40"/>
      <c r="C164" s="230" t="s">
        <v>733</v>
      </c>
      <c r="D164" s="230" t="s">
        <v>283</v>
      </c>
      <c r="E164" s="231" t="s">
        <v>3746</v>
      </c>
      <c r="F164" s="232" t="s">
        <v>3747</v>
      </c>
      <c r="G164" s="233" t="s">
        <v>410</v>
      </c>
      <c r="H164" s="234">
        <v>30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6346</v>
      </c>
    </row>
    <row r="165" s="2" customFormat="1" ht="24.15" customHeight="1">
      <c r="A165" s="39"/>
      <c r="B165" s="40"/>
      <c r="C165" s="230" t="s">
        <v>737</v>
      </c>
      <c r="D165" s="230" t="s">
        <v>283</v>
      </c>
      <c r="E165" s="231" t="s">
        <v>3749</v>
      </c>
      <c r="F165" s="232" t="s">
        <v>3750</v>
      </c>
      <c r="G165" s="233" t="s">
        <v>1676</v>
      </c>
      <c r="H165" s="234">
        <v>200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2322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2322</v>
      </c>
      <c r="BM165" s="242" t="s">
        <v>6347</v>
      </c>
    </row>
    <row r="166" s="2" customFormat="1" ht="24.15" customHeight="1">
      <c r="A166" s="39"/>
      <c r="B166" s="40"/>
      <c r="C166" s="230" t="s">
        <v>743</v>
      </c>
      <c r="D166" s="230" t="s">
        <v>283</v>
      </c>
      <c r="E166" s="231" t="s">
        <v>3752</v>
      </c>
      <c r="F166" s="232" t="s">
        <v>3753</v>
      </c>
      <c r="G166" s="233" t="s">
        <v>1676</v>
      </c>
      <c r="H166" s="234">
        <v>200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2322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2322</v>
      </c>
      <c r="BM166" s="242" t="s">
        <v>6348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3755</v>
      </c>
      <c r="F167" s="232" t="s">
        <v>3756</v>
      </c>
      <c r="G167" s="233" t="s">
        <v>1676</v>
      </c>
      <c r="H167" s="234">
        <v>1000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2322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2322</v>
      </c>
      <c r="BM167" s="242" t="s">
        <v>6349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3758</v>
      </c>
      <c r="F168" s="232" t="s">
        <v>3759</v>
      </c>
      <c r="G168" s="233" t="s">
        <v>1676</v>
      </c>
      <c r="H168" s="234">
        <v>500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2322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2322</v>
      </c>
      <c r="BM168" s="242" t="s">
        <v>6350</v>
      </c>
    </row>
    <row r="169" s="2" customFormat="1" ht="24.15" customHeight="1">
      <c r="A169" s="39"/>
      <c r="B169" s="40"/>
      <c r="C169" s="230" t="s">
        <v>785</v>
      </c>
      <c r="D169" s="230" t="s">
        <v>283</v>
      </c>
      <c r="E169" s="231" t="s">
        <v>4420</v>
      </c>
      <c r="F169" s="232" t="s">
        <v>4421</v>
      </c>
      <c r="G169" s="233" t="s">
        <v>1676</v>
      </c>
      <c r="H169" s="234">
        <v>32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2322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2322</v>
      </c>
      <c r="BM169" s="242" t="s">
        <v>6351</v>
      </c>
    </row>
    <row r="170" s="2" customFormat="1" ht="16.5" customHeight="1">
      <c r="A170" s="39"/>
      <c r="B170" s="40"/>
      <c r="C170" s="230" t="s">
        <v>830</v>
      </c>
      <c r="D170" s="230" t="s">
        <v>283</v>
      </c>
      <c r="E170" s="231" t="s">
        <v>4423</v>
      </c>
      <c r="F170" s="232" t="s">
        <v>4424</v>
      </c>
      <c r="G170" s="233" t="s">
        <v>1676</v>
      </c>
      <c r="H170" s="234">
        <v>128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2322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2322</v>
      </c>
      <c r="BM170" s="242" t="s">
        <v>6352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4426</v>
      </c>
      <c r="F171" s="232" t="s">
        <v>4427</v>
      </c>
      <c r="G171" s="233" t="s">
        <v>1676</v>
      </c>
      <c r="H171" s="234">
        <v>128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2322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2322</v>
      </c>
      <c r="BM171" s="242" t="s">
        <v>6353</v>
      </c>
    </row>
    <row r="172" s="2" customFormat="1" ht="16.5" customHeight="1">
      <c r="A172" s="39"/>
      <c r="B172" s="40"/>
      <c r="C172" s="230" t="s">
        <v>1004</v>
      </c>
      <c r="D172" s="230" t="s">
        <v>283</v>
      </c>
      <c r="E172" s="231" t="s">
        <v>4429</v>
      </c>
      <c r="F172" s="232" t="s">
        <v>4430</v>
      </c>
      <c r="G172" s="233" t="s">
        <v>1676</v>
      </c>
      <c r="H172" s="234">
        <v>25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2322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2322</v>
      </c>
      <c r="BM172" s="242" t="s">
        <v>6354</v>
      </c>
    </row>
    <row r="173" s="2" customFormat="1" ht="16.5" customHeight="1">
      <c r="A173" s="39"/>
      <c r="B173" s="40"/>
      <c r="C173" s="230" t="s">
        <v>662</v>
      </c>
      <c r="D173" s="230" t="s">
        <v>283</v>
      </c>
      <c r="E173" s="231" t="s">
        <v>4432</v>
      </c>
      <c r="F173" s="232" t="s">
        <v>4433</v>
      </c>
      <c r="G173" s="233" t="s">
        <v>1676</v>
      </c>
      <c r="H173" s="234">
        <v>16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2322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2322</v>
      </c>
      <c r="BM173" s="242" t="s">
        <v>6355</v>
      </c>
    </row>
    <row r="174" s="2" customFormat="1" ht="16.5" customHeight="1">
      <c r="A174" s="39"/>
      <c r="B174" s="40"/>
      <c r="C174" s="230" t="s">
        <v>648</v>
      </c>
      <c r="D174" s="230" t="s">
        <v>283</v>
      </c>
      <c r="E174" s="231" t="s">
        <v>4435</v>
      </c>
      <c r="F174" s="232" t="s">
        <v>4128</v>
      </c>
      <c r="G174" s="233" t="s">
        <v>3657</v>
      </c>
      <c r="H174" s="234">
        <v>64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2322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2322</v>
      </c>
      <c r="BM174" s="242" t="s">
        <v>6356</v>
      </c>
    </row>
    <row r="175" s="2" customFormat="1" ht="16.5" customHeight="1">
      <c r="A175" s="39"/>
      <c r="B175" s="40"/>
      <c r="C175" s="230" t="s">
        <v>1432</v>
      </c>
      <c r="D175" s="230" t="s">
        <v>283</v>
      </c>
      <c r="E175" s="231" t="s">
        <v>4437</v>
      </c>
      <c r="F175" s="232" t="s">
        <v>4438</v>
      </c>
      <c r="G175" s="233" t="s">
        <v>3800</v>
      </c>
      <c r="H175" s="234">
        <v>36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2322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2322</v>
      </c>
      <c r="BM175" s="242" t="s">
        <v>6357</v>
      </c>
    </row>
    <row r="176" s="2" customFormat="1" ht="16.5" customHeight="1">
      <c r="A176" s="39"/>
      <c r="B176" s="40"/>
      <c r="C176" s="230" t="s">
        <v>1436</v>
      </c>
      <c r="D176" s="230" t="s">
        <v>283</v>
      </c>
      <c r="E176" s="231" t="s">
        <v>4440</v>
      </c>
      <c r="F176" s="232" t="s">
        <v>4441</v>
      </c>
      <c r="G176" s="233" t="s">
        <v>1676</v>
      </c>
      <c r="H176" s="234">
        <v>169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2322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2322</v>
      </c>
      <c r="BM176" s="242" t="s">
        <v>6358</v>
      </c>
    </row>
    <row r="177" s="2" customFormat="1" ht="16.5" customHeight="1">
      <c r="A177" s="39"/>
      <c r="B177" s="40"/>
      <c r="C177" s="230" t="s">
        <v>1440</v>
      </c>
      <c r="D177" s="230" t="s">
        <v>283</v>
      </c>
      <c r="E177" s="231" t="s">
        <v>3779</v>
      </c>
      <c r="F177" s="232" t="s">
        <v>3780</v>
      </c>
      <c r="G177" s="233" t="s">
        <v>3781</v>
      </c>
      <c r="H177" s="234">
        <v>22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2322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2322</v>
      </c>
      <c r="BM177" s="242" t="s">
        <v>6359</v>
      </c>
    </row>
    <row r="178" s="2" customFormat="1" ht="24.15" customHeight="1">
      <c r="A178" s="39"/>
      <c r="B178" s="40"/>
      <c r="C178" s="230" t="s">
        <v>1444</v>
      </c>
      <c r="D178" s="230" t="s">
        <v>283</v>
      </c>
      <c r="E178" s="231" t="s">
        <v>3783</v>
      </c>
      <c r="F178" s="232" t="s">
        <v>3784</v>
      </c>
      <c r="G178" s="233" t="s">
        <v>286</v>
      </c>
      <c r="H178" s="234">
        <v>390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2322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2322</v>
      </c>
      <c r="BM178" s="242" t="s">
        <v>6360</v>
      </c>
    </row>
    <row r="179" s="2" customFormat="1" ht="37.8" customHeight="1">
      <c r="A179" s="39"/>
      <c r="B179" s="40"/>
      <c r="C179" s="230" t="s">
        <v>1448</v>
      </c>
      <c r="D179" s="230" t="s">
        <v>283</v>
      </c>
      <c r="E179" s="231" t="s">
        <v>3786</v>
      </c>
      <c r="F179" s="232" t="s">
        <v>3787</v>
      </c>
      <c r="G179" s="233" t="s">
        <v>286</v>
      </c>
      <c r="H179" s="234">
        <v>8580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2322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2322</v>
      </c>
      <c r="BM179" s="242" t="s">
        <v>6361</v>
      </c>
    </row>
    <row r="180" s="2" customFormat="1" ht="24.15" customHeight="1">
      <c r="A180" s="39"/>
      <c r="B180" s="40"/>
      <c r="C180" s="230" t="s">
        <v>1452</v>
      </c>
      <c r="D180" s="230" t="s">
        <v>283</v>
      </c>
      <c r="E180" s="231" t="s">
        <v>3789</v>
      </c>
      <c r="F180" s="232" t="s">
        <v>3790</v>
      </c>
      <c r="G180" s="233" t="s">
        <v>286</v>
      </c>
      <c r="H180" s="234">
        <v>390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2322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2322</v>
      </c>
      <c r="BM180" s="242" t="s">
        <v>6362</v>
      </c>
    </row>
    <row r="181" s="2" customFormat="1" ht="24.15" customHeight="1">
      <c r="A181" s="39"/>
      <c r="B181" s="40"/>
      <c r="C181" s="230" t="s">
        <v>1456</v>
      </c>
      <c r="D181" s="230" t="s">
        <v>283</v>
      </c>
      <c r="E181" s="231" t="s">
        <v>3792</v>
      </c>
      <c r="F181" s="232" t="s">
        <v>3793</v>
      </c>
      <c r="G181" s="233" t="s">
        <v>304</v>
      </c>
      <c r="H181" s="234">
        <v>3.3999999999999999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2322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2322</v>
      </c>
      <c r="BM181" s="242" t="s">
        <v>6363</v>
      </c>
    </row>
    <row r="182" s="2" customFormat="1" ht="24.15" customHeight="1">
      <c r="A182" s="39"/>
      <c r="B182" s="40"/>
      <c r="C182" s="230" t="s">
        <v>1460</v>
      </c>
      <c r="D182" s="230" t="s">
        <v>283</v>
      </c>
      <c r="E182" s="231" t="s">
        <v>6364</v>
      </c>
      <c r="F182" s="232" t="s">
        <v>3796</v>
      </c>
      <c r="G182" s="233" t="s">
        <v>1421</v>
      </c>
      <c r="H182" s="234">
        <v>1</v>
      </c>
      <c r="I182" s="235"/>
      <c r="J182" s="236">
        <f>ROUND(I182*H182,2)</f>
        <v>0</v>
      </c>
      <c r="K182" s="237"/>
      <c r="L182" s="45"/>
      <c r="M182" s="307" t="s">
        <v>1</v>
      </c>
      <c r="N182" s="308" t="s">
        <v>42</v>
      </c>
      <c r="O182" s="309"/>
      <c r="P182" s="310">
        <f>O182*H182</f>
        <v>0</v>
      </c>
      <c r="Q182" s="310">
        <v>0</v>
      </c>
      <c r="R182" s="310">
        <f>Q182*H182</f>
        <v>0</v>
      </c>
      <c r="S182" s="310">
        <v>0</v>
      </c>
      <c r="T182" s="3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2322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2322</v>
      </c>
      <c r="BM182" s="242" t="s">
        <v>6365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ll8ZYCQhn3u4E+sSmQiHt6svPh0ryjWASHXhh+HTUuUYENebHTVVTAZXry8J985tg7parXi/KjZQ3b6Jz7dLyA==" hashValue="aLvPOQybizUaa+/XYybWdMDLU3nOzqQVjslfDUd8cprDGyUEyegO8FGMiglvSda52/zCCMOI5wtha/dUL11Rcw==" algorithmName="SHA-512" password="CC35"/>
  <autoFilter ref="C124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6366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ROUND((SUM(BE125:BE165)),  2)</f>
        <v>0</v>
      </c>
      <c r="G37" s="39"/>
      <c r="H37" s="39"/>
      <c r="I37" s="166">
        <v>0.20999999999999999</v>
      </c>
      <c r="J37" s="165">
        <f>ROUND(((SUM(BE125:BE165))*I37),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ROUND((SUM(BF125:BF165)),  2)</f>
        <v>0</v>
      </c>
      <c r="G38" s="39"/>
      <c r="H38" s="39"/>
      <c r="I38" s="166">
        <v>0.12</v>
      </c>
      <c r="J38" s="165">
        <f>ROUND(((SUM(BF125:BF165))*I38),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ROUND((SUM(BH125:BH165)),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II.1.2.7.10 -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4451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rev.11.02.2025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II.1.2.7.10 - Evakuační rozhlas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SUM(P127:P165)</f>
        <v>0</v>
      </c>
      <c r="Q126" s="222"/>
      <c r="R126" s="223">
        <f>SUM(R127:R165)</f>
        <v>0</v>
      </c>
      <c r="S126" s="222"/>
      <c r="T126" s="224">
        <f>SUM(T127:T165)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SUM(BK127:BK165)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3722</v>
      </c>
      <c r="F127" s="232" t="s">
        <v>3723</v>
      </c>
      <c r="G127" s="233" t="s">
        <v>1676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2322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2322</v>
      </c>
      <c r="BM127" s="242" t="s">
        <v>6367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4017</v>
      </c>
      <c r="F128" s="232" t="s">
        <v>4018</v>
      </c>
      <c r="G128" s="233" t="s">
        <v>1421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2322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2322</v>
      </c>
      <c r="BM128" s="242" t="s">
        <v>6368</v>
      </c>
    </row>
    <row r="129" s="2" customFormat="1" ht="21.75" customHeight="1">
      <c r="A129" s="39"/>
      <c r="B129" s="40"/>
      <c r="C129" s="230" t="s">
        <v>94</v>
      </c>
      <c r="D129" s="230" t="s">
        <v>283</v>
      </c>
      <c r="E129" s="231" t="s">
        <v>4402</v>
      </c>
      <c r="F129" s="232" t="s">
        <v>4403</v>
      </c>
      <c r="G129" s="233" t="s">
        <v>410</v>
      </c>
      <c r="H129" s="234">
        <v>54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2322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2322</v>
      </c>
      <c r="BM129" s="242" t="s">
        <v>6369</v>
      </c>
    </row>
    <row r="130" s="2" customFormat="1" ht="37.8" customHeight="1">
      <c r="A130" s="39"/>
      <c r="B130" s="40"/>
      <c r="C130" s="230" t="s">
        <v>119</v>
      </c>
      <c r="D130" s="230" t="s">
        <v>283</v>
      </c>
      <c r="E130" s="231" t="s">
        <v>4405</v>
      </c>
      <c r="F130" s="232" t="s">
        <v>4406</v>
      </c>
      <c r="G130" s="233" t="s">
        <v>1676</v>
      </c>
      <c r="H130" s="234">
        <v>170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2322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2322</v>
      </c>
      <c r="BM130" s="242" t="s">
        <v>6370</v>
      </c>
    </row>
    <row r="131" s="2" customFormat="1" ht="55.5" customHeight="1">
      <c r="A131" s="39"/>
      <c r="B131" s="40"/>
      <c r="C131" s="230" t="s">
        <v>301</v>
      </c>
      <c r="D131" s="230" t="s">
        <v>283</v>
      </c>
      <c r="E131" s="231" t="s">
        <v>6371</v>
      </c>
      <c r="F131" s="232" t="s">
        <v>6372</v>
      </c>
      <c r="G131" s="233" t="s">
        <v>1676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2322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2322</v>
      </c>
      <c r="BM131" s="242" t="s">
        <v>6373</v>
      </c>
    </row>
    <row r="132" s="2" customFormat="1" ht="66.75" customHeight="1">
      <c r="A132" s="39"/>
      <c r="B132" s="40"/>
      <c r="C132" s="230" t="s">
        <v>307</v>
      </c>
      <c r="D132" s="230" t="s">
        <v>283</v>
      </c>
      <c r="E132" s="231" t="s">
        <v>6374</v>
      </c>
      <c r="F132" s="232" t="s">
        <v>6375</v>
      </c>
      <c r="G132" s="233" t="s">
        <v>1676</v>
      </c>
      <c r="H132" s="234">
        <v>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2322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2322</v>
      </c>
      <c r="BM132" s="242" t="s">
        <v>6376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6377</v>
      </c>
      <c r="F133" s="232" t="s">
        <v>6378</v>
      </c>
      <c r="G133" s="233" t="s">
        <v>1676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2322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2322</v>
      </c>
      <c r="BM133" s="242" t="s">
        <v>6379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6380</v>
      </c>
      <c r="F134" s="232" t="s">
        <v>6381</v>
      </c>
      <c r="G134" s="233" t="s">
        <v>1676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2322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2322</v>
      </c>
      <c r="BM134" s="242" t="s">
        <v>6382</v>
      </c>
    </row>
    <row r="135" s="2" customFormat="1" ht="37.8" customHeight="1">
      <c r="A135" s="39"/>
      <c r="B135" s="40"/>
      <c r="C135" s="230" t="s">
        <v>311</v>
      </c>
      <c r="D135" s="230" t="s">
        <v>283</v>
      </c>
      <c r="E135" s="231" t="s">
        <v>6383</v>
      </c>
      <c r="F135" s="232" t="s">
        <v>6384</v>
      </c>
      <c r="G135" s="233" t="s">
        <v>1676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2322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2322</v>
      </c>
      <c r="BM135" s="242" t="s">
        <v>6385</v>
      </c>
    </row>
    <row r="136" s="2" customFormat="1" ht="49.05" customHeight="1">
      <c r="A136" s="39"/>
      <c r="B136" s="40"/>
      <c r="C136" s="230" t="s">
        <v>328</v>
      </c>
      <c r="D136" s="230" t="s">
        <v>283</v>
      </c>
      <c r="E136" s="231" t="s">
        <v>6386</v>
      </c>
      <c r="F136" s="232" t="s">
        <v>6387</v>
      </c>
      <c r="G136" s="233" t="s">
        <v>1676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2322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2322</v>
      </c>
      <c r="BM136" s="242" t="s">
        <v>6388</v>
      </c>
    </row>
    <row r="137" s="2" customFormat="1" ht="62.7" customHeight="1">
      <c r="A137" s="39"/>
      <c r="B137" s="40"/>
      <c r="C137" s="230" t="s">
        <v>375</v>
      </c>
      <c r="D137" s="230" t="s">
        <v>283</v>
      </c>
      <c r="E137" s="231" t="s">
        <v>6389</v>
      </c>
      <c r="F137" s="232" t="s">
        <v>6390</v>
      </c>
      <c r="G137" s="233" t="s">
        <v>1676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2322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2322</v>
      </c>
      <c r="BM137" s="242" t="s">
        <v>6391</v>
      </c>
    </row>
    <row r="138" s="2" customFormat="1" ht="66.75" customHeight="1">
      <c r="A138" s="39"/>
      <c r="B138" s="40"/>
      <c r="C138" s="230" t="s">
        <v>8</v>
      </c>
      <c r="D138" s="230" t="s">
        <v>283</v>
      </c>
      <c r="E138" s="231" t="s">
        <v>6392</v>
      </c>
      <c r="F138" s="232" t="s">
        <v>6393</v>
      </c>
      <c r="G138" s="233" t="s">
        <v>1676</v>
      </c>
      <c r="H138" s="234">
        <v>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2322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2322</v>
      </c>
      <c r="BM138" s="242" t="s">
        <v>6394</v>
      </c>
    </row>
    <row r="139" s="2" customFormat="1" ht="62.7" customHeight="1">
      <c r="A139" s="39"/>
      <c r="B139" s="40"/>
      <c r="C139" s="230" t="s">
        <v>407</v>
      </c>
      <c r="D139" s="230" t="s">
        <v>283</v>
      </c>
      <c r="E139" s="231" t="s">
        <v>6395</v>
      </c>
      <c r="F139" s="232" t="s">
        <v>6396</v>
      </c>
      <c r="G139" s="233" t="s">
        <v>1676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2322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2322</v>
      </c>
      <c r="BM139" s="242" t="s">
        <v>6397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6398</v>
      </c>
      <c r="F140" s="232" t="s">
        <v>6399</v>
      </c>
      <c r="G140" s="233" t="s">
        <v>1676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2322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2322</v>
      </c>
      <c r="BM140" s="242" t="s">
        <v>6400</v>
      </c>
    </row>
    <row r="141" s="2" customFormat="1" ht="78" customHeight="1">
      <c r="A141" s="39"/>
      <c r="B141" s="40"/>
      <c r="C141" s="230" t="s">
        <v>418</v>
      </c>
      <c r="D141" s="230" t="s">
        <v>283</v>
      </c>
      <c r="E141" s="231" t="s">
        <v>4452</v>
      </c>
      <c r="F141" s="232" t="s">
        <v>4453</v>
      </c>
      <c r="G141" s="233" t="s">
        <v>1676</v>
      </c>
      <c r="H141" s="234">
        <v>86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2322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2322</v>
      </c>
      <c r="BM141" s="242" t="s">
        <v>6401</v>
      </c>
    </row>
    <row r="142" s="2" customFormat="1" ht="66.75" customHeight="1">
      <c r="A142" s="39"/>
      <c r="B142" s="40"/>
      <c r="C142" s="230" t="s">
        <v>605</v>
      </c>
      <c r="D142" s="230" t="s">
        <v>283</v>
      </c>
      <c r="E142" s="231" t="s">
        <v>4455</v>
      </c>
      <c r="F142" s="232" t="s">
        <v>4456</v>
      </c>
      <c r="G142" s="233" t="s">
        <v>1676</v>
      </c>
      <c r="H142" s="234">
        <v>10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2322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2322</v>
      </c>
      <c r="BM142" s="242" t="s">
        <v>6402</v>
      </c>
    </row>
    <row r="143" s="2" customFormat="1" ht="76.35" customHeight="1">
      <c r="A143" s="39"/>
      <c r="B143" s="40"/>
      <c r="C143" s="230" t="s">
        <v>610</v>
      </c>
      <c r="D143" s="230" t="s">
        <v>283</v>
      </c>
      <c r="E143" s="231" t="s">
        <v>4458</v>
      </c>
      <c r="F143" s="232" t="s">
        <v>4459</v>
      </c>
      <c r="G143" s="233" t="s">
        <v>1676</v>
      </c>
      <c r="H143" s="234">
        <v>4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2322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2322</v>
      </c>
      <c r="BM143" s="242" t="s">
        <v>6403</v>
      </c>
    </row>
    <row r="144" s="2" customFormat="1" ht="44.25" customHeight="1">
      <c r="A144" s="39"/>
      <c r="B144" s="40"/>
      <c r="C144" s="230" t="s">
        <v>614</v>
      </c>
      <c r="D144" s="230" t="s">
        <v>283</v>
      </c>
      <c r="E144" s="231" t="s">
        <v>4461</v>
      </c>
      <c r="F144" s="232" t="s">
        <v>4462</v>
      </c>
      <c r="G144" s="233" t="s">
        <v>410</v>
      </c>
      <c r="H144" s="234">
        <v>1480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2322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2322</v>
      </c>
      <c r="BM144" s="242" t="s">
        <v>6404</v>
      </c>
    </row>
    <row r="145" s="2" customFormat="1" ht="44.25" customHeight="1">
      <c r="A145" s="39"/>
      <c r="B145" s="40"/>
      <c r="C145" s="230" t="s">
        <v>619</v>
      </c>
      <c r="D145" s="230" t="s">
        <v>283</v>
      </c>
      <c r="E145" s="231" t="s">
        <v>4464</v>
      </c>
      <c r="F145" s="232" t="s">
        <v>4465</v>
      </c>
      <c r="G145" s="233" t="s">
        <v>410</v>
      </c>
      <c r="H145" s="234">
        <v>380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2322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2322</v>
      </c>
      <c r="BM145" s="242" t="s">
        <v>6405</v>
      </c>
    </row>
    <row r="146" s="2" customFormat="1" ht="37.8" customHeight="1">
      <c r="A146" s="39"/>
      <c r="B146" s="40"/>
      <c r="C146" s="230" t="s">
        <v>624</v>
      </c>
      <c r="D146" s="230" t="s">
        <v>283</v>
      </c>
      <c r="E146" s="231" t="s">
        <v>4476</v>
      </c>
      <c r="F146" s="232" t="s">
        <v>4477</v>
      </c>
      <c r="G146" s="233" t="s">
        <v>1676</v>
      </c>
      <c r="H146" s="234">
        <v>5700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2322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2322</v>
      </c>
      <c r="BM146" s="242" t="s">
        <v>6406</v>
      </c>
    </row>
    <row r="147" s="2" customFormat="1" ht="49.05" customHeight="1">
      <c r="A147" s="39"/>
      <c r="B147" s="40"/>
      <c r="C147" s="230" t="s">
        <v>7</v>
      </c>
      <c r="D147" s="230" t="s">
        <v>283</v>
      </c>
      <c r="E147" s="231" t="s">
        <v>4479</v>
      </c>
      <c r="F147" s="232" t="s">
        <v>4480</v>
      </c>
      <c r="G147" s="233" t="s">
        <v>410</v>
      </c>
      <c r="H147" s="234">
        <v>12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2322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2322</v>
      </c>
      <c r="BM147" s="242" t="s">
        <v>6407</v>
      </c>
    </row>
    <row r="148" s="2" customFormat="1" ht="49.05" customHeight="1">
      <c r="A148" s="39"/>
      <c r="B148" s="40"/>
      <c r="C148" s="230" t="s">
        <v>633</v>
      </c>
      <c r="D148" s="230" t="s">
        <v>283</v>
      </c>
      <c r="E148" s="231" t="s">
        <v>4482</v>
      </c>
      <c r="F148" s="232" t="s">
        <v>4483</v>
      </c>
      <c r="G148" s="233" t="s">
        <v>1676</v>
      </c>
      <c r="H148" s="234">
        <v>150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2322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2322</v>
      </c>
      <c r="BM148" s="242" t="s">
        <v>6408</v>
      </c>
    </row>
    <row r="149" s="2" customFormat="1" ht="37.8" customHeight="1">
      <c r="A149" s="39"/>
      <c r="B149" s="40"/>
      <c r="C149" s="230" t="s">
        <v>638</v>
      </c>
      <c r="D149" s="230" t="s">
        <v>283</v>
      </c>
      <c r="E149" s="231" t="s">
        <v>4485</v>
      </c>
      <c r="F149" s="232" t="s">
        <v>4486</v>
      </c>
      <c r="G149" s="233" t="s">
        <v>1676</v>
      </c>
      <c r="H149" s="234">
        <v>24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2322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2322</v>
      </c>
      <c r="BM149" s="242" t="s">
        <v>6409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4488</v>
      </c>
      <c r="F150" s="232" t="s">
        <v>4489</v>
      </c>
      <c r="G150" s="233" t="s">
        <v>1676</v>
      </c>
      <c r="H150" s="234">
        <v>100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2322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2322</v>
      </c>
      <c r="BM150" s="242" t="s">
        <v>6410</v>
      </c>
    </row>
    <row r="151" s="2" customFormat="1" ht="37.8" customHeight="1">
      <c r="A151" s="39"/>
      <c r="B151" s="40"/>
      <c r="C151" s="230" t="s">
        <v>653</v>
      </c>
      <c r="D151" s="230" t="s">
        <v>283</v>
      </c>
      <c r="E151" s="231" t="s">
        <v>4491</v>
      </c>
      <c r="F151" s="232" t="s">
        <v>4492</v>
      </c>
      <c r="G151" s="233" t="s">
        <v>1676</v>
      </c>
      <c r="H151" s="234">
        <v>96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2322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2322</v>
      </c>
      <c r="BM151" s="242" t="s">
        <v>6411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3731</v>
      </c>
      <c r="F152" s="232" t="s">
        <v>3732</v>
      </c>
      <c r="G152" s="233" t="s">
        <v>1676</v>
      </c>
      <c r="H152" s="234">
        <v>60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2322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2322</v>
      </c>
      <c r="BM152" s="242" t="s">
        <v>6412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3734</v>
      </c>
      <c r="F153" s="232" t="s">
        <v>3735</v>
      </c>
      <c r="G153" s="233" t="s">
        <v>1676</v>
      </c>
      <c r="H153" s="234">
        <v>40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2322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2322</v>
      </c>
      <c r="BM153" s="242" t="s">
        <v>6413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3755</v>
      </c>
      <c r="F154" s="232" t="s">
        <v>3756</v>
      </c>
      <c r="G154" s="233" t="s">
        <v>1676</v>
      </c>
      <c r="H154" s="234">
        <v>100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2322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2322</v>
      </c>
      <c r="BM154" s="242" t="s">
        <v>6414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3758</v>
      </c>
      <c r="F155" s="232" t="s">
        <v>3759</v>
      </c>
      <c r="G155" s="233" t="s">
        <v>1676</v>
      </c>
      <c r="H155" s="234">
        <v>100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2322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2322</v>
      </c>
      <c r="BM155" s="242" t="s">
        <v>6415</v>
      </c>
    </row>
    <row r="156" s="2" customFormat="1" ht="24.15" customHeight="1">
      <c r="A156" s="39"/>
      <c r="B156" s="40"/>
      <c r="C156" s="230" t="s">
        <v>694</v>
      </c>
      <c r="D156" s="230" t="s">
        <v>283</v>
      </c>
      <c r="E156" s="231" t="s">
        <v>4498</v>
      </c>
      <c r="F156" s="232" t="s">
        <v>4499</v>
      </c>
      <c r="G156" s="233" t="s">
        <v>3657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2322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2322</v>
      </c>
      <c r="BM156" s="242" t="s">
        <v>6416</v>
      </c>
    </row>
    <row r="157" s="2" customFormat="1" ht="16.5" customHeight="1">
      <c r="A157" s="39"/>
      <c r="B157" s="40"/>
      <c r="C157" s="230" t="s">
        <v>700</v>
      </c>
      <c r="D157" s="230" t="s">
        <v>283</v>
      </c>
      <c r="E157" s="231" t="s">
        <v>4501</v>
      </c>
      <c r="F157" s="232" t="s">
        <v>4502</v>
      </c>
      <c r="G157" s="233" t="s">
        <v>1676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2322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2322</v>
      </c>
      <c r="BM157" s="242" t="s">
        <v>6417</v>
      </c>
    </row>
    <row r="158" s="2" customFormat="1" ht="16.5" customHeight="1">
      <c r="A158" s="39"/>
      <c r="B158" s="40"/>
      <c r="C158" s="230" t="s">
        <v>706</v>
      </c>
      <c r="D158" s="230" t="s">
        <v>283</v>
      </c>
      <c r="E158" s="231" t="s">
        <v>4504</v>
      </c>
      <c r="F158" s="232" t="s">
        <v>4505</v>
      </c>
      <c r="G158" s="233" t="s">
        <v>1676</v>
      </c>
      <c r="H158" s="234">
        <v>100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2322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2322</v>
      </c>
      <c r="BM158" s="242" t="s">
        <v>6418</v>
      </c>
    </row>
    <row r="159" s="2" customFormat="1" ht="21.75" customHeight="1">
      <c r="A159" s="39"/>
      <c r="B159" s="40"/>
      <c r="C159" s="230" t="s">
        <v>712</v>
      </c>
      <c r="D159" s="230" t="s">
        <v>283</v>
      </c>
      <c r="E159" s="231" t="s">
        <v>4510</v>
      </c>
      <c r="F159" s="232" t="s">
        <v>4511</v>
      </c>
      <c r="G159" s="233" t="s">
        <v>3800</v>
      </c>
      <c r="H159" s="234">
        <v>27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2322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2322</v>
      </c>
      <c r="BM159" s="242" t="s">
        <v>6419</v>
      </c>
    </row>
    <row r="160" s="2" customFormat="1" ht="16.5" customHeight="1">
      <c r="A160" s="39"/>
      <c r="B160" s="40"/>
      <c r="C160" s="230" t="s">
        <v>716</v>
      </c>
      <c r="D160" s="230" t="s">
        <v>283</v>
      </c>
      <c r="E160" s="231" t="s">
        <v>3779</v>
      </c>
      <c r="F160" s="232" t="s">
        <v>3780</v>
      </c>
      <c r="G160" s="233" t="s">
        <v>3781</v>
      </c>
      <c r="H160" s="234">
        <v>24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2322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2322</v>
      </c>
      <c r="BM160" s="242" t="s">
        <v>6420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3783</v>
      </c>
      <c r="F161" s="232" t="s">
        <v>3784</v>
      </c>
      <c r="G161" s="233" t="s">
        <v>286</v>
      </c>
      <c r="H161" s="234">
        <v>390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2322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2322</v>
      </c>
      <c r="BM161" s="242" t="s">
        <v>6421</v>
      </c>
    </row>
    <row r="162" s="2" customFormat="1" ht="37.8" customHeight="1">
      <c r="A162" s="39"/>
      <c r="B162" s="40"/>
      <c r="C162" s="230" t="s">
        <v>724</v>
      </c>
      <c r="D162" s="230" t="s">
        <v>283</v>
      </c>
      <c r="E162" s="231" t="s">
        <v>3786</v>
      </c>
      <c r="F162" s="232" t="s">
        <v>3787</v>
      </c>
      <c r="G162" s="233" t="s">
        <v>286</v>
      </c>
      <c r="H162" s="234">
        <v>9360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2322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2322</v>
      </c>
      <c r="BM162" s="242" t="s">
        <v>6422</v>
      </c>
    </row>
    <row r="163" s="2" customFormat="1" ht="24.15" customHeight="1">
      <c r="A163" s="39"/>
      <c r="B163" s="40"/>
      <c r="C163" s="230" t="s">
        <v>729</v>
      </c>
      <c r="D163" s="230" t="s">
        <v>283</v>
      </c>
      <c r="E163" s="231" t="s">
        <v>3789</v>
      </c>
      <c r="F163" s="232" t="s">
        <v>3790</v>
      </c>
      <c r="G163" s="233" t="s">
        <v>286</v>
      </c>
      <c r="H163" s="234">
        <v>390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2322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2322</v>
      </c>
      <c r="BM163" s="242" t="s">
        <v>6423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3792</v>
      </c>
      <c r="F164" s="232" t="s">
        <v>3793</v>
      </c>
      <c r="G164" s="233" t="s">
        <v>304</v>
      </c>
      <c r="H164" s="234">
        <v>1.3999999999999999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2322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2322</v>
      </c>
      <c r="BM164" s="242" t="s">
        <v>6424</v>
      </c>
    </row>
    <row r="165" s="2" customFormat="1" ht="24.15" customHeight="1">
      <c r="A165" s="39"/>
      <c r="B165" s="40"/>
      <c r="C165" s="230" t="s">
        <v>737</v>
      </c>
      <c r="D165" s="230" t="s">
        <v>283</v>
      </c>
      <c r="E165" s="231" t="s">
        <v>6425</v>
      </c>
      <c r="F165" s="232" t="s">
        <v>3796</v>
      </c>
      <c r="G165" s="233" t="s">
        <v>1421</v>
      </c>
      <c r="H165" s="234">
        <v>1</v>
      </c>
      <c r="I165" s="235"/>
      <c r="J165" s="236">
        <f>ROUND(I165*H165,2)</f>
        <v>0</v>
      </c>
      <c r="K165" s="237"/>
      <c r="L165" s="45"/>
      <c r="M165" s="307" t="s">
        <v>1</v>
      </c>
      <c r="N165" s="308" t="s">
        <v>42</v>
      </c>
      <c r="O165" s="309"/>
      <c r="P165" s="310">
        <f>O165*H165</f>
        <v>0</v>
      </c>
      <c r="Q165" s="310">
        <v>0</v>
      </c>
      <c r="R165" s="310">
        <f>Q165*H165</f>
        <v>0</v>
      </c>
      <c r="S165" s="310">
        <v>0</v>
      </c>
      <c r="T165" s="31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2322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2322</v>
      </c>
      <c r="BM165" s="242" t="s">
        <v>6426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Y/soczBFeLrThhp6Ywrl+aj/p6EXzpaB8mZKXQ5tXFP2bcgN5jcuXR6ocEX6cMHX0N7z7SizNSnK6Ytj7oBD9Q==" hashValue="Dqv9xbinnTghUajdeSj6TlPnvZbCIfLN5I13RiVdH+AysBXvNJ3SBuPHNYBJ8QzoVZioWytI4Su1p74hJBbMnQ==" algorithmName="SHA-512" password="CC35"/>
  <autoFilter ref="C124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6427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ROUND((SUM(BE130:BE179)),  2)</f>
        <v>0</v>
      </c>
      <c r="G37" s="39"/>
      <c r="H37" s="39"/>
      <c r="I37" s="166">
        <v>0.20999999999999999</v>
      </c>
      <c r="J37" s="165">
        <f>ROUND(((SUM(BE130:BE179))*I37),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ROUND((SUM(BF130:BF179)),  2)</f>
        <v>0</v>
      </c>
      <c r="G38" s="39"/>
      <c r="H38" s="39"/>
      <c r="I38" s="166">
        <v>0.12</v>
      </c>
      <c r="J38" s="165">
        <f>ROUND(((SUM(BF130:BF179))*I38),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ROUND((SUM(BG130:BG179)),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ROUND((SUM(BH130:BH179)),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ROUND((SUM(BI130:BI179)),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II.1.2.8 -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4521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4522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4523</v>
      </c>
      <c r="E103" s="199"/>
      <c r="F103" s="199"/>
      <c r="G103" s="199"/>
      <c r="H103" s="199"/>
      <c r="I103" s="199"/>
      <c r="J103" s="200">
        <f>J137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4524</v>
      </c>
      <c r="E104" s="199"/>
      <c r="F104" s="199"/>
      <c r="G104" s="199"/>
      <c r="H104" s="199"/>
      <c r="I104" s="199"/>
      <c r="J104" s="200">
        <f>J158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4525</v>
      </c>
      <c r="E105" s="199"/>
      <c r="F105" s="199"/>
      <c r="G105" s="199"/>
      <c r="H105" s="199"/>
      <c r="I105" s="199"/>
      <c r="J105" s="200">
        <f>J161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4526</v>
      </c>
      <c r="E106" s="199"/>
      <c r="F106" s="199"/>
      <c r="G106" s="199"/>
      <c r="H106" s="199"/>
      <c r="I106" s="199"/>
      <c r="J106" s="200">
        <f>J176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/>
    <row r="110" hidden="1"/>
    <row r="111" hidden="1"/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Cheb - Onkologie a zubní klinika rev.11.02.2025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4865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236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5273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II.1.2.8 -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 </v>
      </c>
      <c r="G124" s="41"/>
      <c r="H124" s="41"/>
      <c r="I124" s="33" t="s">
        <v>22</v>
      </c>
      <c r="J124" s="80" t="str">
        <f>IF(J16="","",J16)</f>
        <v>10. 12. 2024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M Projekt Cheb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267</v>
      </c>
      <c r="D129" s="205" t="s">
        <v>62</v>
      </c>
      <c r="E129" s="205" t="s">
        <v>58</v>
      </c>
      <c r="F129" s="205" t="s">
        <v>59</v>
      </c>
      <c r="G129" s="205" t="s">
        <v>268</v>
      </c>
      <c r="H129" s="205" t="s">
        <v>269</v>
      </c>
      <c r="I129" s="205" t="s">
        <v>270</v>
      </c>
      <c r="J129" s="206" t="s">
        <v>243</v>
      </c>
      <c r="K129" s="207" t="s">
        <v>271</v>
      </c>
      <c r="L129" s="208"/>
      <c r="M129" s="101" t="s">
        <v>1</v>
      </c>
      <c r="N129" s="102" t="s">
        <v>41</v>
      </c>
      <c r="O129" s="102" t="s">
        <v>272</v>
      </c>
      <c r="P129" s="102" t="s">
        <v>273</v>
      </c>
      <c r="Q129" s="102" t="s">
        <v>274</v>
      </c>
      <c r="R129" s="102" t="s">
        <v>275</v>
      </c>
      <c r="S129" s="102" t="s">
        <v>276</v>
      </c>
      <c r="T129" s="103" t="s">
        <v>277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278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</f>
        <v>0</v>
      </c>
      <c r="Q130" s="105"/>
      <c r="R130" s="211">
        <f>R131</f>
        <v>0</v>
      </c>
      <c r="S130" s="105"/>
      <c r="T130" s="212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245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2084</v>
      </c>
      <c r="F131" s="217" t="s">
        <v>158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P132+P137+P158+P161+P176</f>
        <v>0</v>
      </c>
      <c r="Q131" s="222"/>
      <c r="R131" s="223">
        <f>R132+R137+R158+R161+R176</f>
        <v>0</v>
      </c>
      <c r="S131" s="222"/>
      <c r="T131" s="224">
        <f>T132+T137+T158+T161+T176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77</v>
      </c>
      <c r="AY131" s="225" t="s">
        <v>281</v>
      </c>
      <c r="BK131" s="227">
        <f>BK132+BK137+BK158+BK161+BK176</f>
        <v>0</v>
      </c>
    </row>
    <row r="132" s="12" customFormat="1" ht="22.8" customHeight="1">
      <c r="A132" s="12"/>
      <c r="B132" s="214"/>
      <c r="C132" s="215"/>
      <c r="D132" s="216" t="s">
        <v>76</v>
      </c>
      <c r="E132" s="228" t="s">
        <v>2085</v>
      </c>
      <c r="F132" s="228" t="s">
        <v>4527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SUM(P133:P136)</f>
        <v>0</v>
      </c>
      <c r="Q132" s="222"/>
      <c r="R132" s="223">
        <f>SUM(R133:R136)</f>
        <v>0</v>
      </c>
      <c r="S132" s="222"/>
      <c r="T132" s="224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84</v>
      </c>
      <c r="AT132" s="226" t="s">
        <v>76</v>
      </c>
      <c r="AU132" s="226" t="s">
        <v>84</v>
      </c>
      <c r="AY132" s="225" t="s">
        <v>281</v>
      </c>
      <c r="BK132" s="227">
        <f>SUM(BK133:BK136)</f>
        <v>0</v>
      </c>
    </row>
    <row r="133" s="2" customFormat="1" ht="24.15" customHeight="1">
      <c r="A133" s="39"/>
      <c r="B133" s="40"/>
      <c r="C133" s="230" t="s">
        <v>84</v>
      </c>
      <c r="D133" s="230" t="s">
        <v>283</v>
      </c>
      <c r="E133" s="231" t="s">
        <v>4528</v>
      </c>
      <c r="F133" s="232" t="s">
        <v>4529</v>
      </c>
      <c r="G133" s="233" t="s">
        <v>1676</v>
      </c>
      <c r="H133" s="234">
        <v>7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86</v>
      </c>
    </row>
    <row r="134" s="2" customFormat="1" ht="21.75" customHeight="1">
      <c r="A134" s="39"/>
      <c r="B134" s="40"/>
      <c r="C134" s="230" t="s">
        <v>86</v>
      </c>
      <c r="D134" s="230" t="s">
        <v>283</v>
      </c>
      <c r="E134" s="231" t="s">
        <v>4530</v>
      </c>
      <c r="F134" s="232" t="s">
        <v>4531</v>
      </c>
      <c r="G134" s="233" t="s">
        <v>1676</v>
      </c>
      <c r="H134" s="234">
        <v>6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119</v>
      </c>
    </row>
    <row r="135" s="2" customFormat="1" ht="16.5" customHeight="1">
      <c r="A135" s="39"/>
      <c r="B135" s="40"/>
      <c r="C135" s="230" t="s">
        <v>94</v>
      </c>
      <c r="D135" s="230" t="s">
        <v>283</v>
      </c>
      <c r="E135" s="231" t="s">
        <v>4532</v>
      </c>
      <c r="F135" s="232" t="s">
        <v>4533</v>
      </c>
      <c r="G135" s="233" t="s">
        <v>1676</v>
      </c>
      <c r="H135" s="234">
        <v>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307</v>
      </c>
    </row>
    <row r="136" s="2" customFormat="1" ht="16.5" customHeight="1">
      <c r="A136" s="39"/>
      <c r="B136" s="40"/>
      <c r="C136" s="230" t="s">
        <v>119</v>
      </c>
      <c r="D136" s="230" t="s">
        <v>283</v>
      </c>
      <c r="E136" s="231" t="s">
        <v>4542</v>
      </c>
      <c r="F136" s="232" t="s">
        <v>4543</v>
      </c>
      <c r="G136" s="233" t="s">
        <v>1676</v>
      </c>
      <c r="H136" s="234">
        <v>164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318</v>
      </c>
    </row>
    <row r="137" s="12" customFormat="1" ht="22.8" customHeight="1">
      <c r="A137" s="12"/>
      <c r="B137" s="214"/>
      <c r="C137" s="215"/>
      <c r="D137" s="216" t="s">
        <v>76</v>
      </c>
      <c r="E137" s="228" t="s">
        <v>2183</v>
      </c>
      <c r="F137" s="228" t="s">
        <v>4544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SUM(P138:P157)</f>
        <v>0</v>
      </c>
      <c r="Q137" s="222"/>
      <c r="R137" s="223">
        <f>SUM(R138:R157)</f>
        <v>0</v>
      </c>
      <c r="S137" s="222"/>
      <c r="T137" s="224">
        <f>SUM(T138:T157)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84</v>
      </c>
      <c r="AT137" s="226" t="s">
        <v>76</v>
      </c>
      <c r="AU137" s="226" t="s">
        <v>84</v>
      </c>
      <c r="AY137" s="225" t="s">
        <v>281</v>
      </c>
      <c r="BK137" s="227">
        <f>SUM(BK138:BK157)</f>
        <v>0</v>
      </c>
    </row>
    <row r="138" s="2" customFormat="1" ht="16.5" customHeight="1">
      <c r="A138" s="39"/>
      <c r="B138" s="40"/>
      <c r="C138" s="230" t="s">
        <v>301</v>
      </c>
      <c r="D138" s="230" t="s">
        <v>283</v>
      </c>
      <c r="E138" s="231" t="s">
        <v>4545</v>
      </c>
      <c r="F138" s="232" t="s">
        <v>4546</v>
      </c>
      <c r="G138" s="233" t="s">
        <v>1676</v>
      </c>
      <c r="H138" s="234">
        <v>16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328</v>
      </c>
    </row>
    <row r="139" s="2" customFormat="1" ht="37.8" customHeight="1">
      <c r="A139" s="39"/>
      <c r="B139" s="40"/>
      <c r="C139" s="230" t="s">
        <v>307</v>
      </c>
      <c r="D139" s="230" t="s">
        <v>283</v>
      </c>
      <c r="E139" s="231" t="s">
        <v>4547</v>
      </c>
      <c r="F139" s="232" t="s">
        <v>4548</v>
      </c>
      <c r="G139" s="233" t="s">
        <v>1676</v>
      </c>
      <c r="H139" s="234">
        <v>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8</v>
      </c>
    </row>
    <row r="140" s="2" customFormat="1" ht="16.5" customHeight="1">
      <c r="A140" s="39"/>
      <c r="B140" s="40"/>
      <c r="C140" s="230" t="s">
        <v>313</v>
      </c>
      <c r="D140" s="230" t="s">
        <v>283</v>
      </c>
      <c r="E140" s="231" t="s">
        <v>4549</v>
      </c>
      <c r="F140" s="232" t="s">
        <v>4550</v>
      </c>
      <c r="G140" s="233" t="s">
        <v>1676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413</v>
      </c>
    </row>
    <row r="141" s="2" customFormat="1" ht="24.15" customHeight="1">
      <c r="A141" s="39"/>
      <c r="B141" s="40"/>
      <c r="C141" s="230" t="s">
        <v>318</v>
      </c>
      <c r="D141" s="230" t="s">
        <v>283</v>
      </c>
      <c r="E141" s="231" t="s">
        <v>4551</v>
      </c>
      <c r="F141" s="232" t="s">
        <v>4552</v>
      </c>
      <c r="G141" s="233" t="s">
        <v>1676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605</v>
      </c>
    </row>
    <row r="142" s="2" customFormat="1" ht="16.5" customHeight="1">
      <c r="A142" s="39"/>
      <c r="B142" s="40"/>
      <c r="C142" s="230" t="s">
        <v>311</v>
      </c>
      <c r="D142" s="230" t="s">
        <v>283</v>
      </c>
      <c r="E142" s="231" t="s">
        <v>4553</v>
      </c>
      <c r="F142" s="232" t="s">
        <v>4554</v>
      </c>
      <c r="G142" s="233" t="s">
        <v>1676</v>
      </c>
      <c r="H142" s="234">
        <v>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614</v>
      </c>
    </row>
    <row r="143" s="2" customFormat="1" ht="21.75" customHeight="1">
      <c r="A143" s="39"/>
      <c r="B143" s="40"/>
      <c r="C143" s="230" t="s">
        <v>328</v>
      </c>
      <c r="D143" s="230" t="s">
        <v>283</v>
      </c>
      <c r="E143" s="231" t="s">
        <v>4555</v>
      </c>
      <c r="F143" s="232" t="s">
        <v>4556</v>
      </c>
      <c r="G143" s="233" t="s">
        <v>1676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624</v>
      </c>
    </row>
    <row r="144" s="2" customFormat="1" ht="16.5" customHeight="1">
      <c r="A144" s="39"/>
      <c r="B144" s="40"/>
      <c r="C144" s="230" t="s">
        <v>375</v>
      </c>
      <c r="D144" s="230" t="s">
        <v>283</v>
      </c>
      <c r="E144" s="231" t="s">
        <v>4557</v>
      </c>
      <c r="F144" s="232" t="s">
        <v>4558</v>
      </c>
      <c r="G144" s="233" t="s">
        <v>1676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633</v>
      </c>
    </row>
    <row r="145" s="2" customFormat="1" ht="24.15" customHeight="1">
      <c r="A145" s="39"/>
      <c r="B145" s="40"/>
      <c r="C145" s="230" t="s">
        <v>8</v>
      </c>
      <c r="D145" s="230" t="s">
        <v>283</v>
      </c>
      <c r="E145" s="231" t="s">
        <v>4559</v>
      </c>
      <c r="F145" s="232" t="s">
        <v>4560</v>
      </c>
      <c r="G145" s="233" t="s">
        <v>1676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643</v>
      </c>
    </row>
    <row r="146" s="2" customFormat="1" ht="24.15" customHeight="1">
      <c r="A146" s="39"/>
      <c r="B146" s="40"/>
      <c r="C146" s="230" t="s">
        <v>407</v>
      </c>
      <c r="D146" s="230" t="s">
        <v>283</v>
      </c>
      <c r="E146" s="231" t="s">
        <v>4561</v>
      </c>
      <c r="F146" s="232" t="s">
        <v>4562</v>
      </c>
      <c r="G146" s="233" t="s">
        <v>1676</v>
      </c>
      <c r="H146" s="234">
        <v>8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669</v>
      </c>
    </row>
    <row r="147" s="2" customFormat="1" ht="16.5" customHeight="1">
      <c r="A147" s="39"/>
      <c r="B147" s="40"/>
      <c r="C147" s="230" t="s">
        <v>413</v>
      </c>
      <c r="D147" s="230" t="s">
        <v>283</v>
      </c>
      <c r="E147" s="231" t="s">
        <v>4563</v>
      </c>
      <c r="F147" s="232" t="s">
        <v>4564</v>
      </c>
      <c r="G147" s="233" t="s">
        <v>1676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682</v>
      </c>
    </row>
    <row r="148" s="2" customFormat="1" ht="24.15" customHeight="1">
      <c r="A148" s="39"/>
      <c r="B148" s="40"/>
      <c r="C148" s="230" t="s">
        <v>418</v>
      </c>
      <c r="D148" s="230" t="s">
        <v>283</v>
      </c>
      <c r="E148" s="231" t="s">
        <v>4565</v>
      </c>
      <c r="F148" s="232" t="s">
        <v>4566</v>
      </c>
      <c r="G148" s="233" t="s">
        <v>1676</v>
      </c>
      <c r="H148" s="234">
        <v>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694</v>
      </c>
    </row>
    <row r="149" s="2" customFormat="1" ht="24.15" customHeight="1">
      <c r="A149" s="39"/>
      <c r="B149" s="40"/>
      <c r="C149" s="230" t="s">
        <v>605</v>
      </c>
      <c r="D149" s="230" t="s">
        <v>283</v>
      </c>
      <c r="E149" s="231" t="s">
        <v>4567</v>
      </c>
      <c r="F149" s="232" t="s">
        <v>4568</v>
      </c>
      <c r="G149" s="233" t="s">
        <v>1676</v>
      </c>
      <c r="H149" s="234">
        <v>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706</v>
      </c>
    </row>
    <row r="150" s="2" customFormat="1" ht="24.15" customHeight="1">
      <c r="A150" s="39"/>
      <c r="B150" s="40"/>
      <c r="C150" s="230" t="s">
        <v>610</v>
      </c>
      <c r="D150" s="230" t="s">
        <v>283</v>
      </c>
      <c r="E150" s="231" t="s">
        <v>6428</v>
      </c>
      <c r="F150" s="232" t="s">
        <v>6429</v>
      </c>
      <c r="G150" s="233" t="s">
        <v>1676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716</v>
      </c>
    </row>
    <row r="151" s="2" customFormat="1" ht="16.5" customHeight="1">
      <c r="A151" s="39"/>
      <c r="B151" s="40"/>
      <c r="C151" s="230" t="s">
        <v>614</v>
      </c>
      <c r="D151" s="230" t="s">
        <v>283</v>
      </c>
      <c r="E151" s="231" t="s">
        <v>4571</v>
      </c>
      <c r="F151" s="232" t="s">
        <v>4572</v>
      </c>
      <c r="G151" s="233" t="s">
        <v>1676</v>
      </c>
      <c r="H151" s="234">
        <v>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724</v>
      </c>
    </row>
    <row r="152" s="2" customFormat="1" ht="16.5" customHeight="1">
      <c r="A152" s="39"/>
      <c r="B152" s="40"/>
      <c r="C152" s="230" t="s">
        <v>619</v>
      </c>
      <c r="D152" s="230" t="s">
        <v>283</v>
      </c>
      <c r="E152" s="231" t="s">
        <v>4573</v>
      </c>
      <c r="F152" s="232" t="s">
        <v>4574</v>
      </c>
      <c r="G152" s="233" t="s">
        <v>1676</v>
      </c>
      <c r="H152" s="234">
        <v>5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733</v>
      </c>
    </row>
    <row r="153" s="2" customFormat="1" ht="16.5" customHeight="1">
      <c r="A153" s="39"/>
      <c r="B153" s="40"/>
      <c r="C153" s="230" t="s">
        <v>624</v>
      </c>
      <c r="D153" s="230" t="s">
        <v>283</v>
      </c>
      <c r="E153" s="231" t="s">
        <v>6430</v>
      </c>
      <c r="F153" s="232" t="s">
        <v>6431</v>
      </c>
      <c r="G153" s="233" t="s">
        <v>1676</v>
      </c>
      <c r="H153" s="234">
        <v>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743</v>
      </c>
    </row>
    <row r="154" s="2" customFormat="1" ht="16.5" customHeight="1">
      <c r="A154" s="39"/>
      <c r="B154" s="40"/>
      <c r="C154" s="230" t="s">
        <v>7</v>
      </c>
      <c r="D154" s="230" t="s">
        <v>283</v>
      </c>
      <c r="E154" s="231" t="s">
        <v>4577</v>
      </c>
      <c r="F154" s="232" t="s">
        <v>4578</v>
      </c>
      <c r="G154" s="233" t="s">
        <v>1676</v>
      </c>
      <c r="H154" s="234">
        <v>14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768</v>
      </c>
    </row>
    <row r="155" s="2" customFormat="1" ht="16.5" customHeight="1">
      <c r="A155" s="39"/>
      <c r="B155" s="40"/>
      <c r="C155" s="230" t="s">
        <v>633</v>
      </c>
      <c r="D155" s="230" t="s">
        <v>283</v>
      </c>
      <c r="E155" s="231" t="s">
        <v>4579</v>
      </c>
      <c r="F155" s="232" t="s">
        <v>4580</v>
      </c>
      <c r="G155" s="233" t="s">
        <v>1676</v>
      </c>
      <c r="H155" s="234">
        <v>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830</v>
      </c>
    </row>
    <row r="156" s="2" customFormat="1" ht="16.5" customHeight="1">
      <c r="A156" s="39"/>
      <c r="B156" s="40"/>
      <c r="C156" s="230" t="s">
        <v>638</v>
      </c>
      <c r="D156" s="230" t="s">
        <v>283</v>
      </c>
      <c r="E156" s="231" t="s">
        <v>6432</v>
      </c>
      <c r="F156" s="232" t="s">
        <v>6433</v>
      </c>
      <c r="G156" s="233" t="s">
        <v>1421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1004</v>
      </c>
    </row>
    <row r="157" s="2" customFormat="1" ht="24.15" customHeight="1">
      <c r="A157" s="39"/>
      <c r="B157" s="40"/>
      <c r="C157" s="230" t="s">
        <v>643</v>
      </c>
      <c r="D157" s="230" t="s">
        <v>283</v>
      </c>
      <c r="E157" s="231" t="s">
        <v>4583</v>
      </c>
      <c r="F157" s="232" t="s">
        <v>4584</v>
      </c>
      <c r="G157" s="233" t="s">
        <v>1676</v>
      </c>
      <c r="H157" s="234">
        <v>6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648</v>
      </c>
    </row>
    <row r="158" s="12" customFormat="1" ht="22.8" customHeight="1">
      <c r="A158" s="12"/>
      <c r="B158" s="214"/>
      <c r="C158" s="215"/>
      <c r="D158" s="216" t="s">
        <v>76</v>
      </c>
      <c r="E158" s="228" t="s">
        <v>2253</v>
      </c>
      <c r="F158" s="228" t="s">
        <v>4585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SUM(P159:P160)</f>
        <v>0</v>
      </c>
      <c r="Q158" s="222"/>
      <c r="R158" s="223">
        <f>SUM(R159:R160)</f>
        <v>0</v>
      </c>
      <c r="S158" s="222"/>
      <c r="T158" s="22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84</v>
      </c>
      <c r="AT158" s="226" t="s">
        <v>76</v>
      </c>
      <c r="AU158" s="226" t="s">
        <v>84</v>
      </c>
      <c r="AY158" s="225" t="s">
        <v>281</v>
      </c>
      <c r="BK158" s="227">
        <f>SUM(BK159:BK160)</f>
        <v>0</v>
      </c>
    </row>
    <row r="159" s="2" customFormat="1" ht="37.8" customHeight="1">
      <c r="A159" s="39"/>
      <c r="B159" s="40"/>
      <c r="C159" s="230" t="s">
        <v>653</v>
      </c>
      <c r="D159" s="230" t="s">
        <v>283</v>
      </c>
      <c r="E159" s="231" t="s">
        <v>4588</v>
      </c>
      <c r="F159" s="232" t="s">
        <v>4589</v>
      </c>
      <c r="G159" s="233" t="s">
        <v>1676</v>
      </c>
      <c r="H159" s="234">
        <v>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1436</v>
      </c>
    </row>
    <row r="160" s="2" customFormat="1" ht="37.8" customHeight="1">
      <c r="A160" s="39"/>
      <c r="B160" s="40"/>
      <c r="C160" s="230" t="s">
        <v>669</v>
      </c>
      <c r="D160" s="230" t="s">
        <v>283</v>
      </c>
      <c r="E160" s="231" t="s">
        <v>6434</v>
      </c>
      <c r="F160" s="232" t="s">
        <v>6435</v>
      </c>
      <c r="G160" s="233" t="s">
        <v>1676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1444</v>
      </c>
    </row>
    <row r="161" s="12" customFormat="1" ht="22.8" customHeight="1">
      <c r="A161" s="12"/>
      <c r="B161" s="214"/>
      <c r="C161" s="215"/>
      <c r="D161" s="216" t="s">
        <v>76</v>
      </c>
      <c r="E161" s="228" t="s">
        <v>2854</v>
      </c>
      <c r="F161" s="228" t="s">
        <v>4592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SUM(P162:P175)</f>
        <v>0</v>
      </c>
      <c r="Q161" s="222"/>
      <c r="R161" s="223">
        <f>SUM(R162:R175)</f>
        <v>0</v>
      </c>
      <c r="S161" s="222"/>
      <c r="T161" s="224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84</v>
      </c>
      <c r="AT161" s="226" t="s">
        <v>76</v>
      </c>
      <c r="AU161" s="226" t="s">
        <v>84</v>
      </c>
      <c r="AY161" s="225" t="s">
        <v>281</v>
      </c>
      <c r="BK161" s="227">
        <f>SUM(BK162:BK175)</f>
        <v>0</v>
      </c>
    </row>
    <row r="162" s="2" customFormat="1" ht="16.5" customHeight="1">
      <c r="A162" s="39"/>
      <c r="B162" s="40"/>
      <c r="C162" s="230" t="s">
        <v>675</v>
      </c>
      <c r="D162" s="230" t="s">
        <v>283</v>
      </c>
      <c r="E162" s="231" t="s">
        <v>4593</v>
      </c>
      <c r="F162" s="232" t="s">
        <v>4594</v>
      </c>
      <c r="G162" s="233" t="s">
        <v>410</v>
      </c>
      <c r="H162" s="234">
        <v>2750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1452</v>
      </c>
    </row>
    <row r="163" s="2" customFormat="1" ht="16.5" customHeight="1">
      <c r="A163" s="39"/>
      <c r="B163" s="40"/>
      <c r="C163" s="230" t="s">
        <v>682</v>
      </c>
      <c r="D163" s="230" t="s">
        <v>283</v>
      </c>
      <c r="E163" s="231" t="s">
        <v>4595</v>
      </c>
      <c r="F163" s="232" t="s">
        <v>4596</v>
      </c>
      <c r="G163" s="233" t="s">
        <v>410</v>
      </c>
      <c r="H163" s="234">
        <v>520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1460</v>
      </c>
    </row>
    <row r="164" s="2" customFormat="1" ht="16.5" customHeight="1">
      <c r="A164" s="39"/>
      <c r="B164" s="40"/>
      <c r="C164" s="230" t="s">
        <v>688</v>
      </c>
      <c r="D164" s="230" t="s">
        <v>283</v>
      </c>
      <c r="E164" s="231" t="s">
        <v>4597</v>
      </c>
      <c r="F164" s="232" t="s">
        <v>4598</v>
      </c>
      <c r="G164" s="233" t="s">
        <v>410</v>
      </c>
      <c r="H164" s="234">
        <v>280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1468</v>
      </c>
    </row>
    <row r="165" s="2" customFormat="1" ht="16.5" customHeight="1">
      <c r="A165" s="39"/>
      <c r="B165" s="40"/>
      <c r="C165" s="230" t="s">
        <v>694</v>
      </c>
      <c r="D165" s="230" t="s">
        <v>283</v>
      </c>
      <c r="E165" s="231" t="s">
        <v>4599</v>
      </c>
      <c r="F165" s="232" t="s">
        <v>4600</v>
      </c>
      <c r="G165" s="233" t="s">
        <v>410</v>
      </c>
      <c r="H165" s="234">
        <v>780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1476</v>
      </c>
    </row>
    <row r="166" s="2" customFormat="1" ht="16.5" customHeight="1">
      <c r="A166" s="39"/>
      <c r="B166" s="40"/>
      <c r="C166" s="230" t="s">
        <v>700</v>
      </c>
      <c r="D166" s="230" t="s">
        <v>283</v>
      </c>
      <c r="E166" s="231" t="s">
        <v>4601</v>
      </c>
      <c r="F166" s="232" t="s">
        <v>4602</v>
      </c>
      <c r="G166" s="233" t="s">
        <v>410</v>
      </c>
      <c r="H166" s="234">
        <v>710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1484</v>
      </c>
    </row>
    <row r="167" s="2" customFormat="1" ht="16.5" customHeight="1">
      <c r="A167" s="39"/>
      <c r="B167" s="40"/>
      <c r="C167" s="230" t="s">
        <v>706</v>
      </c>
      <c r="D167" s="230" t="s">
        <v>283</v>
      </c>
      <c r="E167" s="231" t="s">
        <v>4603</v>
      </c>
      <c r="F167" s="232" t="s">
        <v>4604</v>
      </c>
      <c r="G167" s="233" t="s">
        <v>410</v>
      </c>
      <c r="H167" s="234">
        <v>280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1492</v>
      </c>
    </row>
    <row r="168" s="2" customFormat="1" ht="24.15" customHeight="1">
      <c r="A168" s="39"/>
      <c r="B168" s="40"/>
      <c r="C168" s="230" t="s">
        <v>712</v>
      </c>
      <c r="D168" s="230" t="s">
        <v>283</v>
      </c>
      <c r="E168" s="231" t="s">
        <v>4605</v>
      </c>
      <c r="F168" s="232" t="s">
        <v>4606</v>
      </c>
      <c r="G168" s="233" t="s">
        <v>410</v>
      </c>
      <c r="H168" s="234">
        <v>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1500</v>
      </c>
    </row>
    <row r="169" s="2" customFormat="1" ht="24.15" customHeight="1">
      <c r="A169" s="39"/>
      <c r="B169" s="40"/>
      <c r="C169" s="230" t="s">
        <v>716</v>
      </c>
      <c r="D169" s="230" t="s">
        <v>283</v>
      </c>
      <c r="E169" s="231" t="s">
        <v>4607</v>
      </c>
      <c r="F169" s="232" t="s">
        <v>4608</v>
      </c>
      <c r="G169" s="233" t="s">
        <v>410</v>
      </c>
      <c r="H169" s="234">
        <v>115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1508</v>
      </c>
    </row>
    <row r="170" s="2" customFormat="1" ht="16.5" customHeight="1">
      <c r="A170" s="39"/>
      <c r="B170" s="40"/>
      <c r="C170" s="230" t="s">
        <v>720</v>
      </c>
      <c r="D170" s="230" t="s">
        <v>283</v>
      </c>
      <c r="E170" s="231" t="s">
        <v>4609</v>
      </c>
      <c r="F170" s="232" t="s">
        <v>4610</v>
      </c>
      <c r="G170" s="233" t="s">
        <v>410</v>
      </c>
      <c r="H170" s="234">
        <v>250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1516</v>
      </c>
    </row>
    <row r="171" s="2" customFormat="1" ht="21.75" customHeight="1">
      <c r="A171" s="39"/>
      <c r="B171" s="40"/>
      <c r="C171" s="230" t="s">
        <v>724</v>
      </c>
      <c r="D171" s="230" t="s">
        <v>283</v>
      </c>
      <c r="E171" s="231" t="s">
        <v>4611</v>
      </c>
      <c r="F171" s="232" t="s">
        <v>4612</v>
      </c>
      <c r="G171" s="233" t="s">
        <v>410</v>
      </c>
      <c r="H171" s="234">
        <v>250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1524</v>
      </c>
    </row>
    <row r="172" s="2" customFormat="1" ht="24.15" customHeight="1">
      <c r="A172" s="39"/>
      <c r="B172" s="40"/>
      <c r="C172" s="230" t="s">
        <v>729</v>
      </c>
      <c r="D172" s="230" t="s">
        <v>283</v>
      </c>
      <c r="E172" s="231" t="s">
        <v>4613</v>
      </c>
      <c r="F172" s="232" t="s">
        <v>4614</v>
      </c>
      <c r="G172" s="233" t="s">
        <v>1676</v>
      </c>
      <c r="H172" s="234">
        <v>250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1532</v>
      </c>
    </row>
    <row r="173" s="2" customFormat="1" ht="16.5" customHeight="1">
      <c r="A173" s="39"/>
      <c r="B173" s="40"/>
      <c r="C173" s="230" t="s">
        <v>733</v>
      </c>
      <c r="D173" s="230" t="s">
        <v>283</v>
      </c>
      <c r="E173" s="231" t="s">
        <v>6436</v>
      </c>
      <c r="F173" s="232" t="s">
        <v>6437</v>
      </c>
      <c r="G173" s="233" t="s">
        <v>1421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1540</v>
      </c>
    </row>
    <row r="174" s="2" customFormat="1" ht="24.15" customHeight="1">
      <c r="A174" s="39"/>
      <c r="B174" s="40"/>
      <c r="C174" s="230" t="s">
        <v>737</v>
      </c>
      <c r="D174" s="230" t="s">
        <v>283</v>
      </c>
      <c r="E174" s="231" t="s">
        <v>6438</v>
      </c>
      <c r="F174" s="232" t="s">
        <v>6439</v>
      </c>
      <c r="G174" s="233" t="s">
        <v>1676</v>
      </c>
      <c r="H174" s="234">
        <v>20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1548</v>
      </c>
    </row>
    <row r="175" s="2" customFormat="1" ht="66.75" customHeight="1">
      <c r="A175" s="39"/>
      <c r="B175" s="40"/>
      <c r="C175" s="230" t="s">
        <v>743</v>
      </c>
      <c r="D175" s="230" t="s">
        <v>283</v>
      </c>
      <c r="E175" s="231" t="s">
        <v>4619</v>
      </c>
      <c r="F175" s="232" t="s">
        <v>4620</v>
      </c>
      <c r="G175" s="233" t="s">
        <v>1421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1560</v>
      </c>
    </row>
    <row r="176" s="12" customFormat="1" ht="22.8" customHeight="1">
      <c r="A176" s="12"/>
      <c r="B176" s="214"/>
      <c r="C176" s="215"/>
      <c r="D176" s="216" t="s">
        <v>76</v>
      </c>
      <c r="E176" s="228" t="s">
        <v>2973</v>
      </c>
      <c r="F176" s="228" t="s">
        <v>4621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SUM(P177:P179)</f>
        <v>0</v>
      </c>
      <c r="Q176" s="222"/>
      <c r="R176" s="223">
        <f>SUM(R177:R179)</f>
        <v>0</v>
      </c>
      <c r="S176" s="222"/>
      <c r="T176" s="224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84</v>
      </c>
      <c r="AT176" s="226" t="s">
        <v>76</v>
      </c>
      <c r="AU176" s="226" t="s">
        <v>84</v>
      </c>
      <c r="AY176" s="225" t="s">
        <v>281</v>
      </c>
      <c r="BK176" s="227">
        <f>SUM(BK177:BK179)</f>
        <v>0</v>
      </c>
    </row>
    <row r="177" s="2" customFormat="1" ht="55.5" customHeight="1">
      <c r="A177" s="39"/>
      <c r="B177" s="40"/>
      <c r="C177" s="230" t="s">
        <v>749</v>
      </c>
      <c r="D177" s="230" t="s">
        <v>283</v>
      </c>
      <c r="E177" s="231" t="s">
        <v>6440</v>
      </c>
      <c r="F177" s="232" t="s">
        <v>4623</v>
      </c>
      <c r="G177" s="233" t="s">
        <v>1421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1568</v>
      </c>
    </row>
    <row r="178" s="2" customFormat="1" ht="49.05" customHeight="1">
      <c r="A178" s="39"/>
      <c r="B178" s="40"/>
      <c r="C178" s="230" t="s">
        <v>768</v>
      </c>
      <c r="D178" s="230" t="s">
        <v>283</v>
      </c>
      <c r="E178" s="231" t="s">
        <v>6441</v>
      </c>
      <c r="F178" s="232" t="s">
        <v>4625</v>
      </c>
      <c r="G178" s="233" t="s">
        <v>1421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1576</v>
      </c>
    </row>
    <row r="179" s="2" customFormat="1" ht="49.05" customHeight="1">
      <c r="A179" s="39"/>
      <c r="B179" s="40"/>
      <c r="C179" s="230" t="s">
        <v>785</v>
      </c>
      <c r="D179" s="230" t="s">
        <v>283</v>
      </c>
      <c r="E179" s="231" t="s">
        <v>4626</v>
      </c>
      <c r="F179" s="232" t="s">
        <v>4627</v>
      </c>
      <c r="G179" s="233" t="s">
        <v>1421</v>
      </c>
      <c r="H179" s="234">
        <v>1</v>
      </c>
      <c r="I179" s="235"/>
      <c r="J179" s="236">
        <f>ROUND(I179*H179,2)</f>
        <v>0</v>
      </c>
      <c r="K179" s="237"/>
      <c r="L179" s="45"/>
      <c r="M179" s="307" t="s">
        <v>1</v>
      </c>
      <c r="N179" s="308" t="s">
        <v>42</v>
      </c>
      <c r="O179" s="309"/>
      <c r="P179" s="310">
        <f>O179*H179</f>
        <v>0</v>
      </c>
      <c r="Q179" s="310">
        <v>0</v>
      </c>
      <c r="R179" s="310">
        <f>Q179*H179</f>
        <v>0</v>
      </c>
      <c r="S179" s="310">
        <v>0</v>
      </c>
      <c r="T179" s="3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1584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F4PzERFNDUqs6l9Ut/tcjJsC6eU3S2aWrtNgEaRZHipNHwQRjzZAUEsrYK1gBmaJfcYWGuzr34LEhDuYkTWF6A==" hashValue="R/oO7EkmNirMhmoKgwymNbEamhFq8nmZfHz3mv1I0boOAjXti9PVFg9Aa3xlUJISNGfbNNc3yqFXbB/hb9OtHw==" algorithmName="SHA-512" password="CC35"/>
  <autoFilter ref="C129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6442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6443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4868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ROUND((SUM(BE126:BE131)),  2)</f>
        <v>0</v>
      </c>
      <c r="G37" s="39"/>
      <c r="H37" s="39"/>
      <c r="I37" s="166">
        <v>0.20999999999999999</v>
      </c>
      <c r="J37" s="165">
        <f>ROUND(((SUM(BE126:BE131))*I37),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ROUND((SUM(BF126:BF131)),  2)</f>
        <v>0</v>
      </c>
      <c r="G38" s="39"/>
      <c r="H38" s="39"/>
      <c r="I38" s="166">
        <v>0.12</v>
      </c>
      <c r="J38" s="165">
        <f>ROUND(((SUM(BF126:BF131))*I38),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6442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II.2.2 - Výtahy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6444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/>
    <row r="106" hidden="1"/>
    <row r="107" hidden="1"/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266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Cheb - Onkologie a zubní klinika rev.11.02.2025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4865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6442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II.2.2 - Výtahy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Cheb</v>
      </c>
      <c r="G120" s="41"/>
      <c r="H120" s="41"/>
      <c r="I120" s="33" t="s">
        <v>22</v>
      </c>
      <c r="J120" s="80" t="str">
        <f>IF(J16="","",J16)</f>
        <v>10. 12. 2024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Karlovarský kraj</v>
      </c>
      <c r="G122" s="41"/>
      <c r="H122" s="41"/>
      <c r="I122" s="33" t="s">
        <v>30</v>
      </c>
      <c r="J122" s="37" t="str">
        <f>E25</f>
        <v>M Projekt Cheb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34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267</v>
      </c>
      <c r="D125" s="205" t="s">
        <v>62</v>
      </c>
      <c r="E125" s="205" t="s">
        <v>58</v>
      </c>
      <c r="F125" s="205" t="s">
        <v>59</v>
      </c>
      <c r="G125" s="205" t="s">
        <v>268</v>
      </c>
      <c r="H125" s="205" t="s">
        <v>269</v>
      </c>
      <c r="I125" s="205" t="s">
        <v>270</v>
      </c>
      <c r="J125" s="206" t="s">
        <v>243</v>
      </c>
      <c r="K125" s="207" t="s">
        <v>271</v>
      </c>
      <c r="L125" s="208"/>
      <c r="M125" s="101" t="s">
        <v>1</v>
      </c>
      <c r="N125" s="102" t="s">
        <v>41</v>
      </c>
      <c r="O125" s="102" t="s">
        <v>272</v>
      </c>
      <c r="P125" s="102" t="s">
        <v>273</v>
      </c>
      <c r="Q125" s="102" t="s">
        <v>274</v>
      </c>
      <c r="R125" s="102" t="s">
        <v>275</v>
      </c>
      <c r="S125" s="102" t="s">
        <v>276</v>
      </c>
      <c r="T125" s="103" t="s">
        <v>277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278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</f>
        <v>0</v>
      </c>
      <c r="Q126" s="105"/>
      <c r="R126" s="211">
        <f>R127</f>
        <v>0</v>
      </c>
      <c r="S126" s="105"/>
      <c r="T126" s="212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245</v>
      </c>
      <c r="BK126" s="213">
        <f>BK127</f>
        <v>0</v>
      </c>
    </row>
    <row r="127" s="12" customFormat="1" ht="25.92" customHeight="1">
      <c r="A127" s="12"/>
      <c r="B127" s="214"/>
      <c r="C127" s="215"/>
      <c r="D127" s="216" t="s">
        <v>76</v>
      </c>
      <c r="E127" s="217" t="s">
        <v>279</v>
      </c>
      <c r="F127" s="217" t="s">
        <v>280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84</v>
      </c>
      <c r="AT127" s="226" t="s">
        <v>76</v>
      </c>
      <c r="AU127" s="226" t="s">
        <v>77</v>
      </c>
      <c r="AY127" s="225" t="s">
        <v>281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76</v>
      </c>
      <c r="E128" s="228" t="s">
        <v>6445</v>
      </c>
      <c r="F128" s="228" t="s">
        <v>6446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84</v>
      </c>
      <c r="AT128" s="226" t="s">
        <v>76</v>
      </c>
      <c r="AU128" s="226" t="s">
        <v>84</v>
      </c>
      <c r="AY128" s="225" t="s">
        <v>281</v>
      </c>
      <c r="BK128" s="227">
        <f>SUM(BK129:BK131)</f>
        <v>0</v>
      </c>
    </row>
    <row r="129" s="2" customFormat="1" ht="44.25" customHeight="1">
      <c r="A129" s="39"/>
      <c r="B129" s="40"/>
      <c r="C129" s="230" t="s">
        <v>84</v>
      </c>
      <c r="D129" s="230" t="s">
        <v>283</v>
      </c>
      <c r="E129" s="231" t="s">
        <v>3659</v>
      </c>
      <c r="F129" s="232" t="s">
        <v>6447</v>
      </c>
      <c r="G129" s="233" t="s">
        <v>1421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283</v>
      </c>
      <c r="AU129" s="242" t="s">
        <v>86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6448</v>
      </c>
    </row>
    <row r="130" s="2" customFormat="1" ht="44.25" customHeight="1">
      <c r="A130" s="39"/>
      <c r="B130" s="40"/>
      <c r="C130" s="230" t="s">
        <v>86</v>
      </c>
      <c r="D130" s="230" t="s">
        <v>283</v>
      </c>
      <c r="E130" s="231" t="s">
        <v>6449</v>
      </c>
      <c r="F130" s="232" t="s">
        <v>6450</v>
      </c>
      <c r="G130" s="233" t="s">
        <v>1421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119</v>
      </c>
      <c r="AT130" s="242" t="s">
        <v>283</v>
      </c>
      <c r="AU130" s="242" t="s">
        <v>86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119</v>
      </c>
      <c r="BM130" s="242" t="s">
        <v>6451</v>
      </c>
    </row>
    <row r="131" s="2" customFormat="1" ht="24.15" customHeight="1">
      <c r="A131" s="39"/>
      <c r="B131" s="40"/>
      <c r="C131" s="230" t="s">
        <v>94</v>
      </c>
      <c r="D131" s="230" t="s">
        <v>283</v>
      </c>
      <c r="E131" s="231" t="s">
        <v>6452</v>
      </c>
      <c r="F131" s="232" t="s">
        <v>6453</v>
      </c>
      <c r="G131" s="233" t="s">
        <v>1421</v>
      </c>
      <c r="H131" s="234">
        <v>3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6454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UgzzxUIFCmSHsDthCG3Vl04QQ2kEp3DYA0zWtLQN2Yeu5l4B8mIc0FdpBseFlIbHsNUSAtYNndDJmBlUuuDt9g==" hashValue="JV0Zf9Jw+mD9Ozc2xyChKWnamBfiQN7ih2xJRSQuxUlmycBKddEEsk/J0Lxt1XyVRj/3QwBy3BaylhWlZJodvg==" algorithmName="SHA-512" password="CC35"/>
  <autoFilter ref="C125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 s="1" customFormat="1" ht="12" customHeight="1">
      <c r="B8" s="21"/>
      <c r="D8" s="152" t="s">
        <v>234</v>
      </c>
      <c r="L8" s="21"/>
    </row>
    <row r="9" s="2" customFormat="1" ht="16.5" customHeight="1">
      <c r="A9" s="39"/>
      <c r="B9" s="45"/>
      <c r="C9" s="39"/>
      <c r="D9" s="39"/>
      <c r="E9" s="153" t="s">
        <v>4865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6455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4868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ROUND((SUM(BE122:BE129)),  2)</f>
        <v>0</v>
      </c>
      <c r="G35" s="39"/>
      <c r="H35" s="39"/>
      <c r="I35" s="166">
        <v>0.20999999999999999</v>
      </c>
      <c r="J35" s="165">
        <f>ROUND(((SUM(BE122:BE129))*I35),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ROUND((SUM(BF122:BF129)),  2)</f>
        <v>0</v>
      </c>
      <c r="G36" s="39"/>
      <c r="H36" s="39"/>
      <c r="I36" s="166">
        <v>0.12</v>
      </c>
      <c r="J36" s="165">
        <f>ROUND(((SUM(BF122:BF129))*I36),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5" t="s">
        <v>4865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II.4 -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hidden="1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7"/>
      <c r="C100" s="133"/>
      <c r="D100" s="198" t="s">
        <v>248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/>
    <row r="104" hidden="1"/>
    <row r="105" hidden="1"/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Cheb - Onkologie a zubní klinika rev.11.02.2025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4865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II.4 -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Cheb</v>
      </c>
      <c r="G116" s="41"/>
      <c r="H116" s="41"/>
      <c r="I116" s="33" t="s">
        <v>22</v>
      </c>
      <c r="J116" s="80" t="str">
        <f>IF(J14="","",J14)</f>
        <v>10. 12. 2024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Karlovarský kraj</v>
      </c>
      <c r="G118" s="41"/>
      <c r="H118" s="41"/>
      <c r="I118" s="33" t="s">
        <v>30</v>
      </c>
      <c r="J118" s="37" t="str">
        <f>E23</f>
        <v>M Projekt Cheb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267</v>
      </c>
      <c r="D121" s="205" t="s">
        <v>62</v>
      </c>
      <c r="E121" s="205" t="s">
        <v>58</v>
      </c>
      <c r="F121" s="205" t="s">
        <v>59</v>
      </c>
      <c r="G121" s="205" t="s">
        <v>268</v>
      </c>
      <c r="H121" s="205" t="s">
        <v>269</v>
      </c>
      <c r="I121" s="205" t="s">
        <v>270</v>
      </c>
      <c r="J121" s="206" t="s">
        <v>243</v>
      </c>
      <c r="K121" s="207" t="s">
        <v>271</v>
      </c>
      <c r="L121" s="208"/>
      <c r="M121" s="101" t="s">
        <v>1</v>
      </c>
      <c r="N121" s="102" t="s">
        <v>41</v>
      </c>
      <c r="O121" s="102" t="s">
        <v>272</v>
      </c>
      <c r="P121" s="102" t="s">
        <v>273</v>
      </c>
      <c r="Q121" s="102" t="s">
        <v>274</v>
      </c>
      <c r="R121" s="102" t="s">
        <v>275</v>
      </c>
      <c r="S121" s="102" t="s">
        <v>276</v>
      </c>
      <c r="T121" s="103" t="s">
        <v>277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278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0.16965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245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76</v>
      </c>
      <c r="E123" s="217" t="s">
        <v>279</v>
      </c>
      <c r="F123" s="217" t="s">
        <v>280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0.16965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84</v>
      </c>
      <c r="AT123" s="226" t="s">
        <v>76</v>
      </c>
      <c r="AU123" s="226" t="s">
        <v>77</v>
      </c>
      <c r="AY123" s="225" t="s">
        <v>281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76</v>
      </c>
      <c r="E124" s="228" t="s">
        <v>311</v>
      </c>
      <c r="F124" s="228" t="s">
        <v>312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SUM(P125:P129)</f>
        <v>0</v>
      </c>
      <c r="Q124" s="222"/>
      <c r="R124" s="223">
        <f>SUM(R125:R129)</f>
        <v>0.16965</v>
      </c>
      <c r="S124" s="222"/>
      <c r="T124" s="224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84</v>
      </c>
      <c r="AT124" s="226" t="s">
        <v>76</v>
      </c>
      <c r="AU124" s="226" t="s">
        <v>84</v>
      </c>
      <c r="AY124" s="225" t="s">
        <v>281</v>
      </c>
      <c r="BK124" s="227">
        <f>SUM(BK125:BK129)</f>
        <v>0</v>
      </c>
    </row>
    <row r="125" s="2" customFormat="1" ht="16.5" customHeight="1">
      <c r="A125" s="39"/>
      <c r="B125" s="40"/>
      <c r="C125" s="230" t="s">
        <v>84</v>
      </c>
      <c r="D125" s="230" t="s">
        <v>283</v>
      </c>
      <c r="E125" s="231" t="s">
        <v>4705</v>
      </c>
      <c r="F125" s="232" t="s">
        <v>4706</v>
      </c>
      <c r="G125" s="233" t="s">
        <v>752</v>
      </c>
      <c r="H125" s="234">
        <v>15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42</v>
      </c>
      <c r="O125" s="92"/>
      <c r="P125" s="240">
        <f>O125*H125</f>
        <v>0</v>
      </c>
      <c r="Q125" s="240">
        <v>0.00011</v>
      </c>
      <c r="R125" s="240">
        <f>Q125*H125</f>
        <v>0.00165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119</v>
      </c>
      <c r="AT125" s="242" t="s">
        <v>283</v>
      </c>
      <c r="AU125" s="242" t="s">
        <v>86</v>
      </c>
      <c r="AY125" s="18" t="s">
        <v>281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84</v>
      </c>
      <c r="BK125" s="243">
        <f>ROUND(I125*H125,2)</f>
        <v>0</v>
      </c>
      <c r="BL125" s="18" t="s">
        <v>119</v>
      </c>
      <c r="BM125" s="242" t="s">
        <v>6456</v>
      </c>
    </row>
    <row r="126" s="2" customFormat="1" ht="16.5" customHeight="1">
      <c r="A126" s="39"/>
      <c r="B126" s="40"/>
      <c r="C126" s="281" t="s">
        <v>86</v>
      </c>
      <c r="D126" s="281" t="s">
        <v>1084</v>
      </c>
      <c r="E126" s="282" t="s">
        <v>4708</v>
      </c>
      <c r="F126" s="283" t="s">
        <v>4709</v>
      </c>
      <c r="G126" s="284" t="s">
        <v>752</v>
      </c>
      <c r="H126" s="285">
        <v>4</v>
      </c>
      <c r="I126" s="286"/>
      <c r="J126" s="287">
        <f>ROUND(I126*H126,2)</f>
        <v>0</v>
      </c>
      <c r="K126" s="288"/>
      <c r="L126" s="289"/>
      <c r="M126" s="290" t="s">
        <v>1</v>
      </c>
      <c r="N126" s="291" t="s">
        <v>42</v>
      </c>
      <c r="O126" s="92"/>
      <c r="P126" s="240">
        <f>O126*H126</f>
        <v>0</v>
      </c>
      <c r="Q126" s="240">
        <v>0.0089999999999999993</v>
      </c>
      <c r="R126" s="240">
        <f>Q126*H126</f>
        <v>0.035999999999999997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318</v>
      </c>
      <c r="AT126" s="242" t="s">
        <v>1084</v>
      </c>
      <c r="AU126" s="242" t="s">
        <v>86</v>
      </c>
      <c r="AY126" s="18" t="s">
        <v>281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84</v>
      </c>
      <c r="BK126" s="243">
        <f>ROUND(I126*H126,2)</f>
        <v>0</v>
      </c>
      <c r="BL126" s="18" t="s">
        <v>119</v>
      </c>
      <c r="BM126" s="242" t="s">
        <v>6457</v>
      </c>
    </row>
    <row r="127" s="2" customFormat="1" ht="16.5" customHeight="1">
      <c r="A127" s="39"/>
      <c r="B127" s="40"/>
      <c r="C127" s="281" t="s">
        <v>94</v>
      </c>
      <c r="D127" s="281" t="s">
        <v>1084</v>
      </c>
      <c r="E127" s="282" t="s">
        <v>4711</v>
      </c>
      <c r="F127" s="283" t="s">
        <v>4712</v>
      </c>
      <c r="G127" s="284" t="s">
        <v>752</v>
      </c>
      <c r="H127" s="285">
        <v>11</v>
      </c>
      <c r="I127" s="286"/>
      <c r="J127" s="287">
        <f>ROUND(I127*H127,2)</f>
        <v>0</v>
      </c>
      <c r="K127" s="288"/>
      <c r="L127" s="289"/>
      <c r="M127" s="290" t="s">
        <v>1</v>
      </c>
      <c r="N127" s="291" t="s">
        <v>42</v>
      </c>
      <c r="O127" s="92"/>
      <c r="P127" s="240">
        <f>O127*H127</f>
        <v>0</v>
      </c>
      <c r="Q127" s="240">
        <v>0.012</v>
      </c>
      <c r="R127" s="240">
        <f>Q127*H127</f>
        <v>0.13200000000000001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318</v>
      </c>
      <c r="AT127" s="242" t="s">
        <v>1084</v>
      </c>
      <c r="AU127" s="242" t="s">
        <v>86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6458</v>
      </c>
    </row>
    <row r="128" s="2" customFormat="1" ht="16.5" customHeight="1">
      <c r="A128" s="39"/>
      <c r="B128" s="40"/>
      <c r="C128" s="230" t="s">
        <v>119</v>
      </c>
      <c r="D128" s="230" t="s">
        <v>283</v>
      </c>
      <c r="E128" s="231" t="s">
        <v>4714</v>
      </c>
      <c r="F128" s="232" t="s">
        <v>4715</v>
      </c>
      <c r="G128" s="233" t="s">
        <v>1421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86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6459</v>
      </c>
    </row>
    <row r="129" s="2" customFormat="1">
      <c r="A129" s="39"/>
      <c r="B129" s="40"/>
      <c r="C129" s="41"/>
      <c r="D129" s="246" t="s">
        <v>1671</v>
      </c>
      <c r="E129" s="41"/>
      <c r="F129" s="292" t="s">
        <v>6460</v>
      </c>
      <c r="G129" s="41"/>
      <c r="H129" s="41"/>
      <c r="I129" s="293"/>
      <c r="J129" s="41"/>
      <c r="K129" s="41"/>
      <c r="L129" s="45"/>
      <c r="M129" s="312"/>
      <c r="N129" s="313"/>
      <c r="O129" s="309"/>
      <c r="P129" s="309"/>
      <c r="Q129" s="309"/>
      <c r="R129" s="309"/>
      <c r="S129" s="309"/>
      <c r="T129" s="31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1671</v>
      </c>
      <c r="AU129" s="18" t="s">
        <v>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Em/FLxAGL2dxD3Tvrbmy3kffrrKeZpHC8waiXtkZ/Ji0gMxVeCqtJl8tSzrPj28Wfo6ynehaKvoMPzUl7cPPlQ==" hashValue="l6zq0RYAnbZs70pXFIfeYOfCFm3iynjNWi63eSBzzV2PlS7vyxJX67GOLS5qtjxT9DiyRoCjz0DuZLApCf28rg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rev.11.02.2025</v>
      </c>
      <c r="F7" s="152"/>
      <c r="G7" s="152"/>
      <c r="H7" s="152"/>
      <c r="L7" s="21"/>
    </row>
    <row r="8" s="1" customFormat="1" ht="12" customHeight="1">
      <c r="B8" s="21"/>
      <c r="D8" s="152" t="s">
        <v>234</v>
      </c>
      <c r="L8" s="21"/>
    </row>
    <row r="9" s="2" customFormat="1" ht="16.5" customHeight="1">
      <c r="A9" s="39"/>
      <c r="B9" s="45"/>
      <c r="C9" s="39"/>
      <c r="D9" s="39"/>
      <c r="E9" s="153" t="s">
        <v>4865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6461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4868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ROUND((SUM(BE125:BE139)),  2)</f>
        <v>0</v>
      </c>
      <c r="G35" s="39"/>
      <c r="H35" s="39"/>
      <c r="I35" s="166">
        <v>0.20999999999999999</v>
      </c>
      <c r="J35" s="165">
        <f>ROUND(((SUM(BE125:BE139))*I35),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ROUND((SUM(BF125:BF139)),  2)</f>
        <v>0</v>
      </c>
      <c r="G36" s="39"/>
      <c r="H36" s="39"/>
      <c r="I36" s="166">
        <v>0.12</v>
      </c>
      <c r="J36" s="165">
        <f>ROUND(((SUM(BF125:BF139))*I36),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rev.11.02.2025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5" t="s">
        <v>4865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II.VRN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hidden="1" s="9" customFormat="1" ht="24.96" customHeight="1">
      <c r="A99" s="9"/>
      <c r="B99" s="191"/>
      <c r="C99" s="192"/>
      <c r="D99" s="193" t="s">
        <v>6462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7"/>
      <c r="C100" s="133"/>
      <c r="D100" s="198" t="s">
        <v>6463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7"/>
      <c r="C101" s="133"/>
      <c r="D101" s="198" t="s">
        <v>6464</v>
      </c>
      <c r="E101" s="199"/>
      <c r="F101" s="199"/>
      <c r="G101" s="199"/>
      <c r="H101" s="199"/>
      <c r="I101" s="199"/>
      <c r="J101" s="200">
        <f>J130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33"/>
      <c r="D102" s="198" t="s">
        <v>6465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6466</v>
      </c>
      <c r="E103" s="199"/>
      <c r="F103" s="199"/>
      <c r="G103" s="199"/>
      <c r="H103" s="199"/>
      <c r="I103" s="199"/>
      <c r="J103" s="200">
        <f>J138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266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Cheb - Onkologie a zubní klinika rev.11.02.2025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4865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II.VRN - Vedlejší rozpočtové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Cheb</v>
      </c>
      <c r="G119" s="41"/>
      <c r="H119" s="41"/>
      <c r="I119" s="33" t="s">
        <v>22</v>
      </c>
      <c r="J119" s="80" t="str">
        <f>IF(J14="","",J14)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Karlovarský kraj</v>
      </c>
      <c r="G121" s="41"/>
      <c r="H121" s="41"/>
      <c r="I121" s="33" t="s">
        <v>30</v>
      </c>
      <c r="J121" s="37" t="str">
        <f>E23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6467</v>
      </c>
      <c r="F126" s="217" t="s">
        <v>231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P127+P130+P135+P138</f>
        <v>0</v>
      </c>
      <c r="Q126" s="222"/>
      <c r="R126" s="223">
        <f>R127+R130+R135+R138</f>
        <v>0</v>
      </c>
      <c r="S126" s="222"/>
      <c r="T126" s="224">
        <f>T127+T130+T135+T138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301</v>
      </c>
      <c r="AT126" s="226" t="s">
        <v>76</v>
      </c>
      <c r="AU126" s="226" t="s">
        <v>77</v>
      </c>
      <c r="AY126" s="225" t="s">
        <v>281</v>
      </c>
      <c r="BK126" s="227">
        <f>BK127+BK130+BK135+BK138</f>
        <v>0</v>
      </c>
    </row>
    <row r="127" s="12" customFormat="1" ht="22.8" customHeight="1">
      <c r="A127" s="12"/>
      <c r="B127" s="214"/>
      <c r="C127" s="215"/>
      <c r="D127" s="216" t="s">
        <v>76</v>
      </c>
      <c r="E127" s="228" t="s">
        <v>6468</v>
      </c>
      <c r="F127" s="228" t="s">
        <v>6469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SUM(P128:P129)</f>
        <v>0</v>
      </c>
      <c r="Q127" s="222"/>
      <c r="R127" s="223">
        <f>SUM(R128:R129)</f>
        <v>0</v>
      </c>
      <c r="S127" s="222"/>
      <c r="T127" s="22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301</v>
      </c>
      <c r="AT127" s="226" t="s">
        <v>76</v>
      </c>
      <c r="AU127" s="226" t="s">
        <v>84</v>
      </c>
      <c r="AY127" s="225" t="s">
        <v>281</v>
      </c>
      <c r="BK127" s="227">
        <f>SUM(BK128:BK129)</f>
        <v>0</v>
      </c>
    </row>
    <row r="128" s="2" customFormat="1" ht="16.5" customHeight="1">
      <c r="A128" s="39"/>
      <c r="B128" s="40"/>
      <c r="C128" s="230" t="s">
        <v>84</v>
      </c>
      <c r="D128" s="230" t="s">
        <v>283</v>
      </c>
      <c r="E128" s="231" t="s">
        <v>6470</v>
      </c>
      <c r="F128" s="232" t="s">
        <v>6471</v>
      </c>
      <c r="G128" s="233" t="s">
        <v>2072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6472</v>
      </c>
      <c r="AT128" s="242" t="s">
        <v>283</v>
      </c>
      <c r="AU128" s="242" t="s">
        <v>86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6472</v>
      </c>
      <c r="BM128" s="242" t="s">
        <v>6473</v>
      </c>
    </row>
    <row r="129" s="2" customFormat="1" ht="16.5" customHeight="1">
      <c r="A129" s="39"/>
      <c r="B129" s="40"/>
      <c r="C129" s="230" t="s">
        <v>86</v>
      </c>
      <c r="D129" s="230" t="s">
        <v>283</v>
      </c>
      <c r="E129" s="231" t="s">
        <v>6474</v>
      </c>
      <c r="F129" s="232" t="s">
        <v>6475</v>
      </c>
      <c r="G129" s="233" t="s">
        <v>2072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6472</v>
      </c>
      <c r="AT129" s="242" t="s">
        <v>283</v>
      </c>
      <c r="AU129" s="242" t="s">
        <v>86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6472</v>
      </c>
      <c r="BM129" s="242" t="s">
        <v>6476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6477</v>
      </c>
      <c r="F130" s="228" t="s">
        <v>6478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SUM(P131:P134)</f>
        <v>0</v>
      </c>
      <c r="Q130" s="222"/>
      <c r="R130" s="223">
        <f>SUM(R131:R134)</f>
        <v>0</v>
      </c>
      <c r="S130" s="222"/>
      <c r="T130" s="224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301</v>
      </c>
      <c r="AT130" s="226" t="s">
        <v>76</v>
      </c>
      <c r="AU130" s="226" t="s">
        <v>84</v>
      </c>
      <c r="AY130" s="225" t="s">
        <v>281</v>
      </c>
      <c r="BK130" s="227">
        <f>SUM(BK131:BK134)</f>
        <v>0</v>
      </c>
    </row>
    <row r="131" s="2" customFormat="1" ht="24.15" customHeight="1">
      <c r="A131" s="39"/>
      <c r="B131" s="40"/>
      <c r="C131" s="230" t="s">
        <v>94</v>
      </c>
      <c r="D131" s="230" t="s">
        <v>283</v>
      </c>
      <c r="E131" s="231" t="s">
        <v>6479</v>
      </c>
      <c r="F131" s="232" t="s">
        <v>6480</v>
      </c>
      <c r="G131" s="233" t="s">
        <v>2072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6472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6472</v>
      </c>
      <c r="BM131" s="242" t="s">
        <v>6481</v>
      </c>
    </row>
    <row r="132" s="2" customFormat="1" ht="16.5" customHeight="1">
      <c r="A132" s="39"/>
      <c r="B132" s="40"/>
      <c r="C132" s="230" t="s">
        <v>119</v>
      </c>
      <c r="D132" s="230" t="s">
        <v>283</v>
      </c>
      <c r="E132" s="231" t="s">
        <v>6482</v>
      </c>
      <c r="F132" s="232" t="s">
        <v>6483</v>
      </c>
      <c r="G132" s="233" t="s">
        <v>2072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6472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6472</v>
      </c>
      <c r="BM132" s="242" t="s">
        <v>6484</v>
      </c>
    </row>
    <row r="133" s="2" customFormat="1" ht="16.5" customHeight="1">
      <c r="A133" s="39"/>
      <c r="B133" s="40"/>
      <c r="C133" s="230" t="s">
        <v>301</v>
      </c>
      <c r="D133" s="230" t="s">
        <v>283</v>
      </c>
      <c r="E133" s="231" t="s">
        <v>6485</v>
      </c>
      <c r="F133" s="232" t="s">
        <v>6486</v>
      </c>
      <c r="G133" s="233" t="s">
        <v>2072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6472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6472</v>
      </c>
      <c r="BM133" s="242" t="s">
        <v>6487</v>
      </c>
    </row>
    <row r="134" s="2" customFormat="1" ht="16.5" customHeight="1">
      <c r="A134" s="39"/>
      <c r="B134" s="40"/>
      <c r="C134" s="230" t="s">
        <v>307</v>
      </c>
      <c r="D134" s="230" t="s">
        <v>283</v>
      </c>
      <c r="E134" s="231" t="s">
        <v>6488</v>
      </c>
      <c r="F134" s="232" t="s">
        <v>6489</v>
      </c>
      <c r="G134" s="233" t="s">
        <v>2072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6472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6472</v>
      </c>
      <c r="BM134" s="242" t="s">
        <v>6490</v>
      </c>
    </row>
    <row r="135" s="12" customFormat="1" ht="22.8" customHeight="1">
      <c r="A135" s="12"/>
      <c r="B135" s="214"/>
      <c r="C135" s="215"/>
      <c r="D135" s="216" t="s">
        <v>76</v>
      </c>
      <c r="E135" s="228" t="s">
        <v>6491</v>
      </c>
      <c r="F135" s="228" t="s">
        <v>6492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301</v>
      </c>
      <c r="AT135" s="226" t="s">
        <v>76</v>
      </c>
      <c r="AU135" s="226" t="s">
        <v>84</v>
      </c>
      <c r="AY135" s="225" t="s">
        <v>281</v>
      </c>
      <c r="BK135" s="227">
        <f>SUM(BK136:BK137)</f>
        <v>0</v>
      </c>
    </row>
    <row r="136" s="2" customFormat="1" ht="16.5" customHeight="1">
      <c r="A136" s="39"/>
      <c r="B136" s="40"/>
      <c r="C136" s="230" t="s">
        <v>313</v>
      </c>
      <c r="D136" s="230" t="s">
        <v>283</v>
      </c>
      <c r="E136" s="231" t="s">
        <v>6493</v>
      </c>
      <c r="F136" s="232" t="s">
        <v>6494</v>
      </c>
      <c r="G136" s="233" t="s">
        <v>2072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6472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6472</v>
      </c>
      <c r="BM136" s="242" t="s">
        <v>6495</v>
      </c>
    </row>
    <row r="137" s="2" customFormat="1" ht="16.5" customHeight="1">
      <c r="A137" s="39"/>
      <c r="B137" s="40"/>
      <c r="C137" s="230" t="s">
        <v>318</v>
      </c>
      <c r="D137" s="230" t="s">
        <v>283</v>
      </c>
      <c r="E137" s="231" t="s">
        <v>6496</v>
      </c>
      <c r="F137" s="232" t="s">
        <v>6497</v>
      </c>
      <c r="G137" s="233" t="s">
        <v>2072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6472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6472</v>
      </c>
      <c r="BM137" s="242" t="s">
        <v>6498</v>
      </c>
    </row>
    <row r="138" s="12" customFormat="1" ht="22.8" customHeight="1">
      <c r="A138" s="12"/>
      <c r="B138" s="214"/>
      <c r="C138" s="215"/>
      <c r="D138" s="216" t="s">
        <v>76</v>
      </c>
      <c r="E138" s="228" t="s">
        <v>6499</v>
      </c>
      <c r="F138" s="228" t="s">
        <v>6500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P139</f>
        <v>0</v>
      </c>
      <c r="Q138" s="222"/>
      <c r="R138" s="223">
        <f>R139</f>
        <v>0</v>
      </c>
      <c r="S138" s="222"/>
      <c r="T138" s="22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301</v>
      </c>
      <c r="AT138" s="226" t="s">
        <v>76</v>
      </c>
      <c r="AU138" s="226" t="s">
        <v>84</v>
      </c>
      <c r="AY138" s="225" t="s">
        <v>281</v>
      </c>
      <c r="BK138" s="227">
        <f>BK139</f>
        <v>0</v>
      </c>
    </row>
    <row r="139" s="2" customFormat="1" ht="16.5" customHeight="1">
      <c r="A139" s="39"/>
      <c r="B139" s="40"/>
      <c r="C139" s="230" t="s">
        <v>311</v>
      </c>
      <c r="D139" s="230" t="s">
        <v>283</v>
      </c>
      <c r="E139" s="231" t="s">
        <v>6501</v>
      </c>
      <c r="F139" s="232" t="s">
        <v>6502</v>
      </c>
      <c r="G139" s="233" t="s">
        <v>2072</v>
      </c>
      <c r="H139" s="234">
        <v>1</v>
      </c>
      <c r="I139" s="235"/>
      <c r="J139" s="236">
        <f>ROUND(I139*H139,2)</f>
        <v>0</v>
      </c>
      <c r="K139" s="237"/>
      <c r="L139" s="45"/>
      <c r="M139" s="307" t="s">
        <v>1</v>
      </c>
      <c r="N139" s="308" t="s">
        <v>42</v>
      </c>
      <c r="O139" s="309"/>
      <c r="P139" s="310">
        <f>O139*H139</f>
        <v>0</v>
      </c>
      <c r="Q139" s="310">
        <v>0</v>
      </c>
      <c r="R139" s="310">
        <f>Q139*H139</f>
        <v>0</v>
      </c>
      <c r="S139" s="310">
        <v>0</v>
      </c>
      <c r="T139" s="31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6472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6472</v>
      </c>
      <c r="BM139" s="242" t="s">
        <v>6503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6eVBpQn6ehWFWdNOzzfWpi7vglJ+QEb17XTLgAEGBt3psfyg32oZOUCFnf0/VBHplNkvV4wjTcpJ0/NgKAirZQ==" hashValue="YY5KQtVgT4d+fzykcfWZKJzrcHxHsfgIJZUgQSK6YisgQjmSGi390z2OU3qQh7kt39ZbKkXiDbdOt4/mFqiMAw==" algorithmName="SHA-512" password="CC35"/>
  <autoFilter ref="C124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Račan</dc:creator>
  <cp:lastModifiedBy>Michal Račan</cp:lastModifiedBy>
  <dcterms:created xsi:type="dcterms:W3CDTF">2025-02-12T10:33:58Z</dcterms:created>
  <dcterms:modified xsi:type="dcterms:W3CDTF">2025-02-12T10:34:46Z</dcterms:modified>
</cp:coreProperties>
</file>